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8320" windowHeight="12260" tabRatio="149" activeTab="0"/>
  </bookViews>
  <sheets>
    <sheet name="F9U" sheetId="1" r:id="rId1"/>
  </sheets>
  <definedNames>
    <definedName name="_xlnm.Print_Titles" localSheetId="0">'F9U'!$1:$4</definedName>
    <definedName name="WORLD_CUP">#REF!</definedName>
    <definedName name="_xlnm.Print_Area" localSheetId="0">'F9U'!$A$1:$AL$177</definedName>
  </definedNames>
  <calcPr fullCalcOnLoad="1"/>
</workbook>
</file>

<file path=xl/sharedStrings.xml><?xml version="1.0" encoding="utf-8"?>
<sst xmlns="http://schemas.openxmlformats.org/spreadsheetml/2006/main" count="522" uniqueCount="359">
  <si>
    <t>TOTAL</t>
  </si>
  <si>
    <t>Place</t>
  </si>
  <si>
    <t>Points</t>
  </si>
  <si>
    <t>BEL</t>
  </si>
  <si>
    <t>FRA</t>
  </si>
  <si>
    <t>ESP</t>
  </si>
  <si>
    <t>POL</t>
  </si>
  <si>
    <t>SUI</t>
  </si>
  <si>
    <t>Number of contests</t>
  </si>
  <si>
    <t>HUN</t>
  </si>
  <si>
    <t>Birthdate</t>
  </si>
  <si>
    <t>KOR</t>
  </si>
  <si>
    <t>Number of countries placed in World Cup</t>
  </si>
  <si>
    <t>KOR31F3160511</t>
  </si>
  <si>
    <t>WIELGOSZ Jan</t>
  </si>
  <si>
    <t>THA</t>
  </si>
  <si>
    <t>JPN</t>
  </si>
  <si>
    <t>SIN</t>
  </si>
  <si>
    <t>GER</t>
  </si>
  <si>
    <t>MKD</t>
  </si>
  <si>
    <t>NIKOV Bojan</t>
  </si>
  <si>
    <t>NIKOV Aleksandar</t>
  </si>
  <si>
    <t>381-7</t>
  </si>
  <si>
    <t>Fem</t>
  </si>
  <si>
    <t>FAI Licence ID number</t>
  </si>
  <si>
    <t>NAC Licence number</t>
  </si>
  <si>
    <t>ITA</t>
  </si>
  <si>
    <t>HUN-5033</t>
  </si>
  <si>
    <t>BUL</t>
  </si>
  <si>
    <t>RADEV Zlatko D.</t>
  </si>
  <si>
    <t>PETRESKI Boshko</t>
  </si>
  <si>
    <t>F-325</t>
  </si>
  <si>
    <t>FAI (SVK)</t>
  </si>
  <si>
    <t>MOHD KHUZAIRI Muhammad Adam</t>
  </si>
  <si>
    <t>FAI (MAS)</t>
  </si>
  <si>
    <t>CHOI BeomJin</t>
  </si>
  <si>
    <t>KIM SeoJun</t>
  </si>
  <si>
    <t>WANNAPONG Wanraya</t>
  </si>
  <si>
    <t>THA2057</t>
  </si>
  <si>
    <t>BARELLA Matteo</t>
  </si>
  <si>
    <t>F15970</t>
  </si>
  <si>
    <t>KOR52F3170803</t>
  </si>
  <si>
    <t>ROUSSEAU Killian</t>
  </si>
  <si>
    <t>FRA30680</t>
  </si>
  <si>
    <t>FAI (FRA)</t>
  </si>
  <si>
    <t>BAILLEAU Guillaume</t>
  </si>
  <si>
    <t>FRA30710</t>
  </si>
  <si>
    <t>KOR31F3171001</t>
  </si>
  <si>
    <t>Done</t>
  </si>
  <si>
    <t>Taken in account</t>
  </si>
  <si>
    <t>HOCHMANN Dennis</t>
  </si>
  <si>
    <t>RIZZO Luisa</t>
  </si>
  <si>
    <t>F15987</t>
  </si>
  <si>
    <t>SONNENTAG Konstantin</t>
  </si>
  <si>
    <t>MORETTI Thomas</t>
  </si>
  <si>
    <t>VAN DER STRAETEN Antoine</t>
  </si>
  <si>
    <t>SPACEK David</t>
  </si>
  <si>
    <t>RONTO Roland</t>
  </si>
  <si>
    <t>HUN-5862</t>
  </si>
  <si>
    <t>ROU</t>
  </si>
  <si>
    <t>GRUNNER Iosif</t>
  </si>
  <si>
    <t>BARTELT Richard</t>
  </si>
  <si>
    <t>HUN-5861</t>
  </si>
  <si>
    <t>PETHO Gabor</t>
  </si>
  <si>
    <t>HUN-5855</t>
  </si>
  <si>
    <t>Number of participants placed for the World Cup</t>
  </si>
  <si>
    <t>HENSCHEL Yannick</t>
  </si>
  <si>
    <t>STOJANOVIC Aleksandar</t>
  </si>
  <si>
    <t>KOR54F3170952</t>
  </si>
  <si>
    <t>F0429</t>
  </si>
  <si>
    <t>KIM MinSung</t>
  </si>
  <si>
    <t>CZE</t>
  </si>
  <si>
    <t>FAI (BUL)</t>
  </si>
  <si>
    <t>GEORGIEV Antoni</t>
  </si>
  <si>
    <t>PAVLOVIC Srdjan</t>
  </si>
  <si>
    <t>KOR42F3170601</t>
  </si>
  <si>
    <t>KOR31F3080113</t>
  </si>
  <si>
    <t>KOR41F3170516</t>
  </si>
  <si>
    <t>KOR55F3170138</t>
  </si>
  <si>
    <t>KOR53F3170139</t>
  </si>
  <si>
    <t>KOR31F3180505</t>
  </si>
  <si>
    <t>KIM MinJae</t>
  </si>
  <si>
    <t>KOR02F3180915</t>
  </si>
  <si>
    <t>MO Gayeon</t>
  </si>
  <si>
    <t>KOR31F3160718</t>
  </si>
  <si>
    <t>LAKIC Aleksa</t>
  </si>
  <si>
    <t>KOR31F3181222</t>
  </si>
  <si>
    <t>CZE-1737</t>
  </si>
  <si>
    <t>GOIN Tristan</t>
  </si>
  <si>
    <t>DUVAL Aurélien</t>
  </si>
  <si>
    <t>BLAHUNKA Máté Balázs</t>
  </si>
  <si>
    <t>HUN-5353</t>
  </si>
  <si>
    <t>CASSARINI Francesco</t>
  </si>
  <si>
    <t>F16003</t>
  </si>
  <si>
    <t>NEDELCHEV Ivan</t>
  </si>
  <si>
    <t>SRB</t>
  </si>
  <si>
    <t>INUKAI Toyonori</t>
  </si>
  <si>
    <t>KOR31F3180918</t>
  </si>
  <si>
    <t>KOR54F3190309</t>
  </si>
  <si>
    <t>KUBIAK Filip</t>
  </si>
  <si>
    <t>KOR31F3181220</t>
  </si>
  <si>
    <t>MUNĆAN Vladimir</t>
  </si>
  <si>
    <t>TPE</t>
  </si>
  <si>
    <t>F0443</t>
  </si>
  <si>
    <t>INUKAI Akinori</t>
  </si>
  <si>
    <t>F0465</t>
  </si>
  <si>
    <t>LEA Alexander</t>
  </si>
  <si>
    <t>TW1137</t>
  </si>
  <si>
    <t xml:space="preserve">                                                                                                                          </t>
  </si>
  <si>
    <t>Paris (FRA)</t>
  </si>
  <si>
    <t>25-26 June 2022</t>
  </si>
  <si>
    <t>2-3 July 2022</t>
  </si>
  <si>
    <t>15-16 July 2022</t>
  </si>
  <si>
    <t>Santa Cruz (ESP)</t>
  </si>
  <si>
    <t>3-4 September 2022</t>
  </si>
  <si>
    <t>Sassuolo (ITA)</t>
  </si>
  <si>
    <t>10-11 September 2022</t>
  </si>
  <si>
    <t>Zalaegerszeg (HUN)</t>
  </si>
  <si>
    <t>16-18 September 2022</t>
  </si>
  <si>
    <t>Prilep (MKD)</t>
  </si>
  <si>
    <t>8-9 October 2022</t>
  </si>
  <si>
    <t>SHTEREV Dimo</t>
  </si>
  <si>
    <t>FAI-DRONE-0869</t>
  </si>
  <si>
    <t>KOKUTI Márton</t>
  </si>
  <si>
    <t>HUN-6550</t>
  </si>
  <si>
    <t>F-717</t>
  </si>
  <si>
    <t>VAJAS Benedek</t>
  </si>
  <si>
    <t>HUN-6107</t>
  </si>
  <si>
    <t>ROU-423</t>
  </si>
  <si>
    <t>O-250</t>
  </si>
  <si>
    <t>KOSTIĆ Ivan</t>
  </si>
  <si>
    <t>PAVLOVIĆ Vladan</t>
  </si>
  <si>
    <t>S-712</t>
  </si>
  <si>
    <t>FAI (CRO)</t>
  </si>
  <si>
    <t>FAI-DRONE-0867</t>
  </si>
  <si>
    <t>DUKIC Goran</t>
  </si>
  <si>
    <t>KLICPER Hrvoje</t>
  </si>
  <si>
    <t>FAI-DRONE-0866</t>
  </si>
  <si>
    <t>ARSIĆ Ivan</t>
  </si>
  <si>
    <t>F-722</t>
  </si>
  <si>
    <t>NIKOLIĆ Mateja</t>
  </si>
  <si>
    <t>F-727</t>
  </si>
  <si>
    <t>STOJANOVIĆ Nikola</t>
  </si>
  <si>
    <t>F-247</t>
  </si>
  <si>
    <t>S-713</t>
  </si>
  <si>
    <t>JOVAN Kosta</t>
  </si>
  <si>
    <t>S-729</t>
  </si>
  <si>
    <t>MANDIĆ  Slavko</t>
  </si>
  <si>
    <t>S-714</t>
  </si>
  <si>
    <t>TERZIĆ Stanko</t>
  </si>
  <si>
    <t>F-728</t>
  </si>
  <si>
    <t>F-533</t>
  </si>
  <si>
    <t>RADOSEVIC Milos</t>
  </si>
  <si>
    <t>F-708</t>
  </si>
  <si>
    <t>F-724</t>
  </si>
  <si>
    <t>JANJIĆ Dragan</t>
  </si>
  <si>
    <t>KOR61F3170204</t>
  </si>
  <si>
    <t>KOR31F3180303</t>
  </si>
  <si>
    <t>KANG Changhyeon</t>
  </si>
  <si>
    <t>KIM Minchan</t>
  </si>
  <si>
    <t>KOR31F3220403</t>
  </si>
  <si>
    <t>JANG JuHyuk</t>
  </si>
  <si>
    <t>YAP SHIN KAI Andrew Keean</t>
  </si>
  <si>
    <t>FAI</t>
  </si>
  <si>
    <t>KIM Taeyang</t>
  </si>
  <si>
    <t>LEE  Minseo</t>
  </si>
  <si>
    <t>KIM Sihyeon</t>
  </si>
  <si>
    <t>CHA BeomJun</t>
  </si>
  <si>
    <t>KOR54F3201116</t>
  </si>
  <si>
    <t>KO Seongmin</t>
  </si>
  <si>
    <t>LEE Sooho</t>
  </si>
  <si>
    <t>KOR55F3201115</t>
  </si>
  <si>
    <t>JANG HyeonJin</t>
  </si>
  <si>
    <t>KOR63F3200812</t>
  </si>
  <si>
    <t>NAA10316</t>
  </si>
  <si>
    <t>USA</t>
  </si>
  <si>
    <t>CAPOBRES Jacob</t>
  </si>
  <si>
    <t>KOR55F3210401</t>
  </si>
  <si>
    <t>YU Hajun</t>
  </si>
  <si>
    <t>KOR55F3200808</t>
  </si>
  <si>
    <t>SON TaeHyun</t>
  </si>
  <si>
    <t>JEON Jehyeong</t>
  </si>
  <si>
    <t>CHOI Joonweon</t>
  </si>
  <si>
    <t>KIM KyoungMin</t>
  </si>
  <si>
    <t>KOR55F3200805</t>
  </si>
  <si>
    <t>HAN YoungGi</t>
  </si>
  <si>
    <t>KOR54F3200807</t>
  </si>
  <si>
    <t>LEE DongHyun</t>
  </si>
  <si>
    <t>KOR54F3201117</t>
  </si>
  <si>
    <t>MAS</t>
  </si>
  <si>
    <t>MOHAMAD KHAIRI Amiruddin</t>
  </si>
  <si>
    <t>FAI-DRONE-0872</t>
  </si>
  <si>
    <t>LEE Hoseok</t>
  </si>
  <si>
    <t>KIM DongHyeon</t>
  </si>
  <si>
    <t>KOR31F3220614</t>
  </si>
  <si>
    <t>FAI-DRONE-0873</t>
  </si>
  <si>
    <t>KIM ChaeHyun</t>
  </si>
  <si>
    <t>KOR52F3200809</t>
  </si>
  <si>
    <t>THA 2895</t>
  </si>
  <si>
    <t>LERTJESADAKUL Adithep</t>
  </si>
  <si>
    <t>KIM JinUn</t>
  </si>
  <si>
    <t>KOR61F3220603</t>
  </si>
  <si>
    <t>THA 2896</t>
  </si>
  <si>
    <t>SUBSRI Woravit</t>
  </si>
  <si>
    <t>KIM Bomi</t>
  </si>
  <si>
    <t>JEONG Bokmun</t>
  </si>
  <si>
    <t>KIM YeJun</t>
  </si>
  <si>
    <t>KOR61F3220607</t>
  </si>
  <si>
    <t>JANG Seunggi</t>
  </si>
  <si>
    <t>KIM TaeHoon</t>
  </si>
  <si>
    <t>KOR61F3220611</t>
  </si>
  <si>
    <t>FAI-DRONE-0871</t>
  </si>
  <si>
    <t>DEV Ryan Shadrach</t>
  </si>
  <si>
    <t>MUN JungMin</t>
  </si>
  <si>
    <t>KOR31F3220606</t>
  </si>
  <si>
    <t>KWON SeokJe</t>
  </si>
  <si>
    <t>KOR51F3211105</t>
  </si>
  <si>
    <t>KOR31F3210503</t>
  </si>
  <si>
    <t>YOON HyunMin</t>
  </si>
  <si>
    <t>KOR31F3190646</t>
  </si>
  <si>
    <t>KIM JinGyu</t>
  </si>
  <si>
    <t>KOR54F3210902</t>
  </si>
  <si>
    <t>PARK Hoyeol</t>
  </si>
  <si>
    <t>KOR31F3220613</t>
  </si>
  <si>
    <t>KIM Ikhwan</t>
  </si>
  <si>
    <t>UM SungWook</t>
  </si>
  <si>
    <t>KOR33F3220609</t>
  </si>
  <si>
    <t>PARK ByungChan</t>
  </si>
  <si>
    <t>KOR32F3220610</t>
  </si>
  <si>
    <t>LEE TaeYoung</t>
  </si>
  <si>
    <t>KOR61F3220411</t>
  </si>
  <si>
    <t>VALTIER Arthur</t>
  </si>
  <si>
    <t>FRA30874</t>
  </si>
  <si>
    <t>KLEHR Emil</t>
  </si>
  <si>
    <t>VERSMISSEN Swan</t>
  </si>
  <si>
    <t>FRA30840</t>
  </si>
  <si>
    <t>POLI Arthur</t>
  </si>
  <si>
    <t>FRA204148</t>
  </si>
  <si>
    <t>BEAUDOUIN Lucas</t>
  </si>
  <si>
    <t>FRA204147</t>
  </si>
  <si>
    <t>STAJEWSKI Kosma</t>
  </si>
  <si>
    <t>BÖHM Lukas</t>
  </si>
  <si>
    <t>MYLLE Olivier</t>
  </si>
  <si>
    <t>FRA204169</t>
  </si>
  <si>
    <t>FRA204155</t>
  </si>
  <si>
    <t>JOUNY Louis</t>
  </si>
  <si>
    <t>FRA30875</t>
  </si>
  <si>
    <t>HASHIMOTO Yuki</t>
  </si>
  <si>
    <t>F0477</t>
  </si>
  <si>
    <t>BOGOEV Mladev</t>
  </si>
  <si>
    <t>F-248</t>
  </si>
  <si>
    <t>IVANOV Daniel</t>
  </si>
  <si>
    <t>DASKALOV Alexandar</t>
  </si>
  <si>
    <t>ILIEV Hristian</t>
  </si>
  <si>
    <t>KIROV Kostadin</t>
  </si>
  <si>
    <t>GEORGIEV Georgi Ge.</t>
  </si>
  <si>
    <t>RADEV Iliya</t>
  </si>
  <si>
    <t>SABEV Bogdan</t>
  </si>
  <si>
    <t>LAZARKOV Stefan</t>
  </si>
  <si>
    <t>ATANASOV Atanas</t>
  </si>
  <si>
    <t>Bela Crkva (SRB)</t>
  </si>
  <si>
    <t>Plovdiv (BUL)</t>
  </si>
  <si>
    <t>F16053</t>
  </si>
  <si>
    <t>MORACE Carlo Alberto</t>
  </si>
  <si>
    <t>SCIAMANNA Filippo</t>
  </si>
  <si>
    <t>F16046</t>
  </si>
  <si>
    <t>CAPOBIANCO Luca</t>
  </si>
  <si>
    <t>F16036</t>
  </si>
  <si>
    <t>FAI (ITA)</t>
  </si>
  <si>
    <t>ZACCARIA Cosimo</t>
  </si>
  <si>
    <t>FAI-DRONE-0881</t>
  </si>
  <si>
    <t>PONZO Paolo</t>
  </si>
  <si>
    <t>F16054</t>
  </si>
  <si>
    <t>DE IESO Alessio</t>
  </si>
  <si>
    <t>FAI-DRONE-0877</t>
  </si>
  <si>
    <t>SALVAGGIO Enrico</t>
  </si>
  <si>
    <t>FAI-DRONE-0878</t>
  </si>
  <si>
    <t>CARBOGNANI Marco</t>
  </si>
  <si>
    <t>FAI-DRONE-0886</t>
  </si>
  <si>
    <t>DI MEO Luca</t>
  </si>
  <si>
    <t>F16009</t>
  </si>
  <si>
    <t xml:space="preserve">BUCKLEY Mai </t>
  </si>
  <si>
    <t>DI FONZO Matteo</t>
  </si>
  <si>
    <t>FAI-DRONE-0885</t>
  </si>
  <si>
    <t>FIORILLO Alessandro</t>
  </si>
  <si>
    <t>FAI-DRONE-0875</t>
  </si>
  <si>
    <t>PAGANI Athos</t>
  </si>
  <si>
    <t>FAI-DRONE-0884</t>
  </si>
  <si>
    <t>FILIPPI Samuele</t>
  </si>
  <si>
    <t>FELOTTI Samuele</t>
  </si>
  <si>
    <t>FAI-DRONE-0883</t>
  </si>
  <si>
    <t>CALIGARIS Marco</t>
  </si>
  <si>
    <t>FAI-DRONE-0882</t>
  </si>
  <si>
    <t>FAI-DRONE-0880</t>
  </si>
  <si>
    <t>D'ASTICE Ivan</t>
  </si>
  <si>
    <t>15-16 October 2022</t>
  </si>
  <si>
    <t>MERCIMEK Atakan</t>
  </si>
  <si>
    <t>TUR-564</t>
  </si>
  <si>
    <t>MERCIMEK Burak</t>
  </si>
  <si>
    <t>TUR-565</t>
  </si>
  <si>
    <t>TUBIC Nikola</t>
  </si>
  <si>
    <t>F-251</t>
  </si>
  <si>
    <t>KRAJIC Luka</t>
  </si>
  <si>
    <t>FAI-DRONE-0889</t>
  </si>
  <si>
    <t>MULLER David</t>
  </si>
  <si>
    <t>DACZKA Antoni</t>
  </si>
  <si>
    <t>SZYMURA Piotr</t>
  </si>
  <si>
    <t>HUN-6549</t>
  </si>
  <si>
    <t>SURANYI Zsombor</t>
  </si>
  <si>
    <t>KUSNIERZ Jaroslaw</t>
  </si>
  <si>
    <t>HUN-5899</t>
  </si>
  <si>
    <t>STIPTA Kálmán</t>
  </si>
  <si>
    <t>HATALYAK Máté</t>
  </si>
  <si>
    <t>DEJANOVIC Dominik</t>
  </si>
  <si>
    <t>FAI-DRONE-0870</t>
  </si>
  <si>
    <t>FAI-DRONE-0831</t>
  </si>
  <si>
    <t>RUDY Dawid</t>
  </si>
  <si>
    <t>PAJZOS Gyula</t>
  </si>
  <si>
    <t>HUN-6184</t>
  </si>
  <si>
    <t>POLAK János</t>
  </si>
  <si>
    <t>FAI (HUN)</t>
  </si>
  <si>
    <t>FAI-DRONE-0862</t>
  </si>
  <si>
    <t>CSONKA Máté</t>
  </si>
  <si>
    <t>HUN-6541</t>
  </si>
  <si>
    <t>PALLAGHY Ádám</t>
  </si>
  <si>
    <t>HUN-5227</t>
  </si>
  <si>
    <t>HUN-5880</t>
  </si>
  <si>
    <t>VARADI Gábor Lajos</t>
  </si>
  <si>
    <t>22/804/1993</t>
  </si>
  <si>
    <t>VINCZE Dániel</t>
  </si>
  <si>
    <t>HUN-6556</t>
  </si>
  <si>
    <t>SZABO David</t>
  </si>
  <si>
    <t>FAI-DRONE-0864</t>
  </si>
  <si>
    <t>HUN-6546</t>
  </si>
  <si>
    <t>VARADI Tamás</t>
  </si>
  <si>
    <t>PETO Gábor</t>
  </si>
  <si>
    <t>HUN-6643</t>
  </si>
  <si>
    <t>PERNESS Norbert</t>
  </si>
  <si>
    <t>PAPP Bence</t>
  </si>
  <si>
    <t>HUN-6275</t>
  </si>
  <si>
    <t>HUN-6547</t>
  </si>
  <si>
    <t xml:space="preserve">VARADINE Zilahi Kinga </t>
  </si>
  <si>
    <t>Seoul (KOR)</t>
  </si>
  <si>
    <t>MARCO LOPEZ Hugo</t>
  </si>
  <si>
    <t>VALTIER Romain</t>
  </si>
  <si>
    <t>FRA204177</t>
  </si>
  <si>
    <t>MARTINEZ VILLARES Rodrigo</t>
  </si>
  <si>
    <t>SEGURANA CARRETERO Jonatan</t>
  </si>
  <si>
    <t>MELERO GARCIA Luis</t>
  </si>
  <si>
    <t>CAMEJO RAMOS Silvio</t>
  </si>
  <si>
    <t>DEJUAN BRAVO Javier</t>
  </si>
  <si>
    <t>VERBINNEN Joeri</t>
  </si>
  <si>
    <t>FAI (BEL)</t>
  </si>
  <si>
    <t>FAI-DRONE-0887</t>
  </si>
  <si>
    <t>GALICE Denis</t>
  </si>
  <si>
    <t>FERNANDEZ MECA Miguel Angel</t>
  </si>
  <si>
    <t>PICO FILGUERA Jordi</t>
  </si>
  <si>
    <t>FAI-DRONE-0879</t>
  </si>
  <si>
    <t>2022 DRONE RACING WORLD CUP RANKING</t>
  </si>
</sst>
</file>

<file path=xl/styles.xml><?xml version="1.0" encoding="utf-8"?>
<styleSheet xmlns="http://schemas.openxmlformats.org/spreadsheetml/2006/main">
  <numFmts count="4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&quot; points&quot;"/>
    <numFmt numFmtId="177" formatCode="0&quot;/97&quot;"/>
    <numFmt numFmtId="178" formatCode="0&quot;/10&quot;"/>
    <numFmt numFmtId="179" formatCode="0&quot;/27&quot;"/>
    <numFmt numFmtId="180" formatCode="0&quot;/26&quot;"/>
    <numFmt numFmtId="181" formatCode="0&quot;/85&quot;"/>
    <numFmt numFmtId="182" formatCode="0&quot;/46&quot;"/>
    <numFmt numFmtId="183" formatCode="0&quot; (F)&quot;"/>
    <numFmt numFmtId="184" formatCode="0&quot; (1 F)&quot;"/>
    <numFmt numFmtId="185" formatCode="0&quot;/15&quot;"/>
    <numFmt numFmtId="186" formatCode="0&quot;/29&quot;"/>
    <numFmt numFmtId="187" formatCode="0&quot;/45&quot;"/>
    <numFmt numFmtId="188" formatCode="0&quot;/81&quot;"/>
    <numFmt numFmtId="189" formatCode="0&quot;/66&quot;"/>
    <numFmt numFmtId="190" formatCode="0&quot;/18&quot;"/>
    <numFmt numFmtId="191" formatCode="0&quot;/54&quot;"/>
    <numFmt numFmtId="192" formatCode="0&quot;/24&quot;"/>
    <numFmt numFmtId="193" formatCode="0&quot;/35&quot;"/>
    <numFmt numFmtId="194" formatCode="0&quot;/20&quot;"/>
    <numFmt numFmtId="195" formatCode="0&quot;/34&quot;"/>
    <numFmt numFmtId="196" formatCode="0&quot;/32&quot;"/>
    <numFmt numFmtId="197" formatCode="000"/>
    <numFmt numFmtId="198" formatCode="00000"/>
  </numFmts>
  <fonts count="71">
    <font>
      <sz val="10"/>
      <name val="MS Sans Serif"/>
      <family val="0"/>
    </font>
    <font>
      <sz val="12"/>
      <color indexed="8"/>
      <name val="Calibri"/>
      <family val="2"/>
    </font>
    <font>
      <b/>
      <sz val="10"/>
      <name val="MS Sans Serif"/>
      <family val="2"/>
    </font>
    <font>
      <sz val="7"/>
      <name val="Calibri"/>
      <family val="2"/>
    </font>
    <font>
      <b/>
      <sz val="6"/>
      <name val="Calibri"/>
      <family val="2"/>
    </font>
    <font>
      <b/>
      <i/>
      <sz val="6"/>
      <name val="Calibri"/>
      <family val="2"/>
    </font>
    <font>
      <sz val="7"/>
      <color indexed="8"/>
      <name val="Calibri"/>
      <family val="2"/>
    </font>
    <font>
      <sz val="10"/>
      <color indexed="8"/>
      <name val="Helvetica Neue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30"/>
      <name val="MS Sans Serif"/>
      <family val="2"/>
    </font>
    <font>
      <u val="single"/>
      <sz val="10"/>
      <color indexed="25"/>
      <name val="MS Sans Serif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7"/>
      <color indexed="8"/>
      <name val="Calibri"/>
      <family val="2"/>
    </font>
    <font>
      <u val="single"/>
      <sz val="10"/>
      <color indexed="8"/>
      <name val="MS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63"/>
      <name val="Calibri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b/>
      <sz val="6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u val="single"/>
      <sz val="10"/>
      <color theme="1"/>
      <name val="MS Sans Serif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rgb="FF222222"/>
      <name val="Calibri"/>
      <family val="2"/>
    </font>
    <font>
      <sz val="10"/>
      <color rgb="FFFF0000"/>
      <name val="MS Sans Serif"/>
      <family val="2"/>
    </font>
    <font>
      <sz val="10"/>
      <color theme="1"/>
      <name val="MS Sans Serif"/>
      <family val="2"/>
    </font>
    <font>
      <sz val="7"/>
      <color rgb="FF000000"/>
      <name val="Calibri"/>
      <family val="2"/>
    </font>
    <font>
      <b/>
      <sz val="7"/>
      <color rgb="FF000000"/>
      <name val="Calibri"/>
      <family val="2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Protection="0">
      <alignment vertical="top" wrapText="1"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91">
    <xf numFmtId="0" fontId="0" fillId="0" borderId="0" xfId="0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9" fillId="33" borderId="11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4" fontId="29" fillId="33" borderId="14" xfId="0" applyNumberFormat="1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60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NumberFormat="1" applyFont="1" applyBorder="1" applyAlignment="1">
      <alignment horizontal="center" vertical="center" wrapText="1"/>
    </xf>
    <xf numFmtId="0" fontId="60" fillId="0" borderId="22" xfId="0" applyNumberFormat="1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2" fillId="0" borderId="22" xfId="44" applyFont="1" applyBorder="1" applyAlignment="1" applyProtection="1">
      <alignment vertical="center"/>
      <protection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48" fillId="0" borderId="0" xfId="44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61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49" fontId="60" fillId="0" borderId="12" xfId="51" applyNumberFormat="1" applyFont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1" fillId="33" borderId="33" xfId="53" applyFont="1" applyFill="1" applyBorder="1" applyAlignment="1">
      <alignment horizontal="center" vertical="center" wrapText="1"/>
      <protection/>
    </xf>
    <xf numFmtId="0" fontId="31" fillId="33" borderId="34" xfId="53" applyFont="1" applyFill="1" applyBorder="1" applyAlignment="1">
      <alignment horizontal="center" vertical="center" wrapText="1"/>
      <protection/>
    </xf>
    <xf numFmtId="0" fontId="0" fillId="33" borderId="35" xfId="0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29" fillId="0" borderId="36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8" fillId="0" borderId="0" xfId="44" applyAlignment="1" applyProtection="1">
      <alignment vertical="center" wrapText="1"/>
      <protection/>
    </xf>
    <xf numFmtId="0" fontId="48" fillId="0" borderId="0" xfId="44" applyBorder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vertical="center"/>
    </xf>
    <xf numFmtId="14" fontId="60" fillId="0" borderId="13" xfId="51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8" fillId="0" borderId="0" xfId="44" applyAlignment="1" applyProtection="1">
      <alignment vertical="center"/>
      <protection/>
    </xf>
    <xf numFmtId="0" fontId="60" fillId="0" borderId="10" xfId="0" applyFont="1" applyBorder="1" applyAlignment="1">
      <alignment vertical="center" wrapText="1"/>
    </xf>
    <xf numFmtId="0" fontId="60" fillId="0" borderId="22" xfId="0" applyFont="1" applyBorder="1" applyAlignment="1">
      <alignment horizontal="center" vertical="center"/>
    </xf>
    <xf numFmtId="0" fontId="61" fillId="0" borderId="31" xfId="0" applyNumberFormat="1" applyFont="1" applyBorder="1" applyAlignment="1">
      <alignment horizontal="center" vertical="center"/>
    </xf>
    <xf numFmtId="0" fontId="29" fillId="33" borderId="41" xfId="0" applyFont="1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60" fillId="0" borderId="10" xfId="51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51" applyNumberFormat="1" applyFont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/>
    </xf>
    <xf numFmtId="0" fontId="60" fillId="0" borderId="0" xfId="0" applyNumberFormat="1" applyFont="1" applyBorder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60" fillId="33" borderId="14" xfId="0" applyNumberFormat="1" applyFont="1" applyFill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horizontal="center" vertical="center"/>
    </xf>
    <xf numFmtId="0" fontId="60" fillId="0" borderId="12" xfId="44" applyNumberFormat="1" applyFont="1" applyBorder="1" applyAlignment="1" applyProtection="1">
      <alignment horizontal="center" vertical="center"/>
      <protection/>
    </xf>
    <xf numFmtId="197" fontId="3" fillId="0" borderId="12" xfId="0" applyNumberFormat="1" applyFont="1" applyBorder="1" applyAlignment="1">
      <alignment horizontal="center" vertical="center"/>
    </xf>
    <xf numFmtId="14" fontId="60" fillId="0" borderId="10" xfId="51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98" fontId="6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6" fillId="0" borderId="47" xfId="0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60" fillId="0" borderId="48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49" fontId="60" fillId="0" borderId="27" xfId="51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0" fontId="65" fillId="0" borderId="47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49" fontId="60" fillId="0" borderId="10" xfId="51" applyNumberFormat="1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0" xfId="0" applyFont="1" applyBorder="1" applyAlignment="1">
      <alignment vertical="center" wrapText="1"/>
    </xf>
    <xf numFmtId="0" fontId="60" fillId="0" borderId="4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31" fillId="0" borderId="36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9" fillId="0" borderId="45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61" fillId="0" borderId="60" xfId="0" applyNumberFormat="1" applyFont="1" applyBorder="1" applyAlignment="1">
      <alignment horizontal="center" vertical="center" wrapText="1"/>
    </xf>
    <xf numFmtId="0" fontId="61" fillId="0" borderId="61" xfId="0" applyNumberFormat="1" applyFont="1" applyBorder="1" applyAlignment="1">
      <alignment horizontal="center" vertical="center" wrapText="1"/>
    </xf>
    <xf numFmtId="0" fontId="61" fillId="0" borderId="62" xfId="0" applyNumberFormat="1" applyFont="1" applyBorder="1" applyAlignment="1">
      <alignment horizontal="center" vertical="center" wrapText="1"/>
    </xf>
    <xf numFmtId="0" fontId="29" fillId="0" borderId="52" xfId="53" applyFont="1" applyBorder="1" applyAlignment="1">
      <alignment horizontal="center" vertical="center" wrapText="1"/>
      <protection/>
    </xf>
    <xf numFmtId="0" fontId="32" fillId="0" borderId="54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9" fillId="0" borderId="3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4" fontId="29" fillId="0" borderId="64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wrapText="1"/>
    </xf>
    <xf numFmtId="14" fontId="2" fillId="0" borderId="65" xfId="0" applyNumberFormat="1" applyFont="1" applyBorder="1" applyAlignment="1">
      <alignment horizontal="center" wrapText="1"/>
    </xf>
    <xf numFmtId="0" fontId="29" fillId="0" borderId="6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_F2A195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P188"/>
  <sheetViews>
    <sheetView showGridLines="0" tabSelected="1" view="pageBreakPreview" zoomScale="150" zoomScaleNormal="9" zoomScaleSheetLayoutView="150" workbookViewId="0" topLeftCell="E49">
      <pane xSplit="680" topLeftCell="A1" activePane="topRight" state="split"/>
      <selection pane="topLeft" activeCell="A38" sqref="A38:IV38"/>
      <selection pane="topRight" activeCell="H42" sqref="H42"/>
    </sheetView>
  </sheetViews>
  <sheetFormatPr defaultColWidth="11.421875" defaultRowHeight="12.75"/>
  <cols>
    <col min="1" max="1" width="4.140625" style="22" customWidth="1"/>
    <col min="2" max="2" width="26.140625" style="1" customWidth="1"/>
    <col min="3" max="4" width="4.140625" style="77" customWidth="1"/>
    <col min="5" max="5" width="8.57421875" style="2" customWidth="1"/>
    <col min="6" max="6" width="12.140625" style="20" customWidth="1"/>
    <col min="7" max="7" width="7.8515625" style="2" customWidth="1"/>
    <col min="8" max="8" width="13.57421875" style="130" customWidth="1"/>
    <col min="9" max="9" width="0.85546875" style="35" customWidth="1"/>
    <col min="10" max="10" width="5.421875" style="3" customWidth="1"/>
    <col min="11" max="11" width="0.85546875" style="110" customWidth="1"/>
    <col min="12" max="12" width="5.00390625" style="16" customWidth="1"/>
    <col min="13" max="13" width="6.8515625" style="16" customWidth="1"/>
    <col min="14" max="14" width="0.85546875" style="35" customWidth="1"/>
    <col min="15" max="15" width="3.421875" style="50" customWidth="1"/>
    <col min="16" max="16" width="4.421875" style="50" customWidth="1"/>
    <col min="17" max="17" width="4.421875" style="51" customWidth="1"/>
    <col min="18" max="18" width="3.421875" style="50" customWidth="1"/>
    <col min="19" max="19" width="4.421875" style="50" customWidth="1"/>
    <col min="20" max="20" width="4.421875" style="51" customWidth="1"/>
    <col min="21" max="21" width="3.421875" style="50" customWidth="1"/>
    <col min="22" max="22" width="4.421875" style="50" customWidth="1"/>
    <col min="23" max="23" width="4.421875" style="51" customWidth="1"/>
    <col min="24" max="24" width="3.421875" style="50" customWidth="1"/>
    <col min="25" max="25" width="4.421875" style="50" customWidth="1"/>
    <col min="26" max="26" width="4.421875" style="51" customWidth="1"/>
    <col min="27" max="27" width="3.421875" style="50" customWidth="1"/>
    <col min="28" max="28" width="4.421875" style="50" customWidth="1"/>
    <col min="29" max="29" width="4.421875" style="51" customWidth="1"/>
    <col min="30" max="30" width="3.421875" style="50" customWidth="1"/>
    <col min="31" max="31" width="4.421875" style="50" customWidth="1"/>
    <col min="32" max="32" width="4.421875" style="51" customWidth="1"/>
    <col min="33" max="33" width="3.421875" style="50" customWidth="1"/>
    <col min="34" max="34" width="4.421875" style="50" customWidth="1"/>
    <col min="35" max="35" width="4.421875" style="51" customWidth="1"/>
    <col min="36" max="36" width="3.421875" style="50" customWidth="1"/>
    <col min="37" max="37" width="4.421875" style="50" customWidth="1"/>
    <col min="38" max="38" width="4.421875" style="51" customWidth="1"/>
  </cols>
  <sheetData>
    <row r="1" spans="1:38" s="10" customFormat="1" ht="19.5" customHeight="1">
      <c r="A1" s="23"/>
      <c r="B1" s="105" t="s">
        <v>358</v>
      </c>
      <c r="C1" s="78"/>
      <c r="D1" s="78"/>
      <c r="E1" s="53"/>
      <c r="F1" s="58"/>
      <c r="G1" s="53"/>
      <c r="H1" s="130"/>
      <c r="I1" s="54"/>
      <c r="J1" s="55"/>
      <c r="K1" s="107"/>
      <c r="L1" s="14"/>
      <c r="M1" s="14"/>
      <c r="N1" s="54"/>
      <c r="O1" s="56"/>
      <c r="P1" s="106"/>
      <c r="Q1" s="57"/>
      <c r="R1" s="56"/>
      <c r="S1" s="106"/>
      <c r="T1" s="57"/>
      <c r="U1" s="56"/>
      <c r="V1" s="106"/>
      <c r="W1" s="57"/>
      <c r="X1" s="56"/>
      <c r="Y1" s="106"/>
      <c r="Z1" s="57"/>
      <c r="AA1" s="56"/>
      <c r="AB1" s="106"/>
      <c r="AC1" s="57"/>
      <c r="AD1" s="56"/>
      <c r="AE1" s="106"/>
      <c r="AF1" s="57"/>
      <c r="AG1" s="56"/>
      <c r="AH1" s="106"/>
      <c r="AI1" s="57"/>
      <c r="AJ1" s="56"/>
      <c r="AK1" s="106"/>
      <c r="AL1" s="57"/>
    </row>
    <row r="2" spans="1:38" s="6" customFormat="1" ht="8.25" customHeight="1">
      <c r="A2" s="21"/>
      <c r="B2" s="4"/>
      <c r="C2" s="76"/>
      <c r="D2" s="76"/>
      <c r="E2" s="5"/>
      <c r="F2" s="186" t="s">
        <v>10</v>
      </c>
      <c r="G2" s="173" t="s">
        <v>24</v>
      </c>
      <c r="H2" s="176" t="s">
        <v>25</v>
      </c>
      <c r="I2" s="38"/>
      <c r="J2" s="189" t="s">
        <v>0</v>
      </c>
      <c r="K2" s="61"/>
      <c r="L2" s="179" t="s">
        <v>8</v>
      </c>
      <c r="M2" s="180"/>
      <c r="N2" s="63"/>
      <c r="O2" s="164" t="s">
        <v>109</v>
      </c>
      <c r="P2" s="165"/>
      <c r="Q2" s="166"/>
      <c r="R2" s="164" t="s">
        <v>260</v>
      </c>
      <c r="S2" s="165"/>
      <c r="T2" s="166"/>
      <c r="U2" s="164" t="s">
        <v>342</v>
      </c>
      <c r="V2" s="165"/>
      <c r="W2" s="166"/>
      <c r="X2" s="164" t="s">
        <v>261</v>
      </c>
      <c r="Y2" s="165"/>
      <c r="Z2" s="166"/>
      <c r="AA2" s="164" t="s">
        <v>115</v>
      </c>
      <c r="AB2" s="165"/>
      <c r="AC2" s="166"/>
      <c r="AD2" s="164" t="s">
        <v>117</v>
      </c>
      <c r="AE2" s="165"/>
      <c r="AF2" s="166"/>
      <c r="AG2" s="164" t="s">
        <v>119</v>
      </c>
      <c r="AH2" s="165"/>
      <c r="AI2" s="166"/>
      <c r="AJ2" s="164" t="s">
        <v>113</v>
      </c>
      <c r="AK2" s="165"/>
      <c r="AL2" s="166"/>
    </row>
    <row r="3" spans="1:38" s="6" customFormat="1" ht="14.25" customHeight="1">
      <c r="A3" s="21"/>
      <c r="B3" s="4"/>
      <c r="C3" s="76" t="s">
        <v>108</v>
      </c>
      <c r="D3" s="76"/>
      <c r="E3" s="5">
        <f>SUM(O5:AJ5)</f>
        <v>239</v>
      </c>
      <c r="F3" s="187"/>
      <c r="G3" s="174"/>
      <c r="H3" s="177"/>
      <c r="I3" s="103"/>
      <c r="J3" s="190"/>
      <c r="K3" s="61"/>
      <c r="L3" s="181"/>
      <c r="M3" s="182"/>
      <c r="N3" s="104"/>
      <c r="O3" s="167" t="s">
        <v>110</v>
      </c>
      <c r="P3" s="168"/>
      <c r="Q3" s="169"/>
      <c r="R3" s="167" t="s">
        <v>111</v>
      </c>
      <c r="S3" s="168"/>
      <c r="T3" s="169"/>
      <c r="U3" s="167" t="s">
        <v>112</v>
      </c>
      <c r="V3" s="168"/>
      <c r="W3" s="169"/>
      <c r="X3" s="167" t="s">
        <v>114</v>
      </c>
      <c r="Y3" s="168"/>
      <c r="Z3" s="169"/>
      <c r="AA3" s="167" t="s">
        <v>116</v>
      </c>
      <c r="AB3" s="168"/>
      <c r="AC3" s="169"/>
      <c r="AD3" s="167" t="s">
        <v>118</v>
      </c>
      <c r="AE3" s="168"/>
      <c r="AF3" s="169"/>
      <c r="AG3" s="167" t="s">
        <v>120</v>
      </c>
      <c r="AH3" s="168"/>
      <c r="AI3" s="169"/>
      <c r="AJ3" s="167" t="s">
        <v>295</v>
      </c>
      <c r="AK3" s="168"/>
      <c r="AL3" s="169"/>
    </row>
    <row r="4" spans="1:38" s="10" customFormat="1" ht="19.5" customHeight="1">
      <c r="A4" s="23"/>
      <c r="B4" s="8"/>
      <c r="C4" s="65"/>
      <c r="D4" s="65"/>
      <c r="E4" s="17"/>
      <c r="F4" s="188"/>
      <c r="G4" s="175"/>
      <c r="H4" s="178"/>
      <c r="I4" s="39"/>
      <c r="J4" s="190"/>
      <c r="K4" s="107"/>
      <c r="L4" s="83" t="s">
        <v>48</v>
      </c>
      <c r="M4" s="84" t="s">
        <v>49</v>
      </c>
      <c r="N4" s="41"/>
      <c r="O4" s="80"/>
      <c r="P4" s="43" t="s">
        <v>1</v>
      </c>
      <c r="Q4" s="44" t="s">
        <v>2</v>
      </c>
      <c r="R4" s="80"/>
      <c r="S4" s="43" t="s">
        <v>1</v>
      </c>
      <c r="T4" s="44" t="s">
        <v>2</v>
      </c>
      <c r="U4" s="80"/>
      <c r="V4" s="43" t="s">
        <v>1</v>
      </c>
      <c r="W4" s="44" t="s">
        <v>2</v>
      </c>
      <c r="X4" s="80"/>
      <c r="Y4" s="43" t="s">
        <v>1</v>
      </c>
      <c r="Z4" s="44" t="s">
        <v>2</v>
      </c>
      <c r="AA4" s="80"/>
      <c r="AB4" s="43" t="s">
        <v>1</v>
      </c>
      <c r="AC4" s="44" t="s">
        <v>2</v>
      </c>
      <c r="AD4" s="80"/>
      <c r="AE4" s="43" t="s">
        <v>1</v>
      </c>
      <c r="AF4" s="44" t="s">
        <v>2</v>
      </c>
      <c r="AG4" s="80"/>
      <c r="AH4" s="43" t="s">
        <v>1</v>
      </c>
      <c r="AI4" s="44" t="s">
        <v>2</v>
      </c>
      <c r="AJ4" s="80"/>
      <c r="AK4" s="43" t="s">
        <v>1</v>
      </c>
      <c r="AL4" s="44" t="s">
        <v>2</v>
      </c>
    </row>
    <row r="5" spans="1:38" s="32" customFormat="1" ht="19.5" customHeight="1">
      <c r="A5" s="29"/>
      <c r="B5" s="183" t="s">
        <v>65</v>
      </c>
      <c r="C5" s="184"/>
      <c r="D5" s="184"/>
      <c r="E5" s="185"/>
      <c r="F5" s="30"/>
      <c r="G5" s="31"/>
      <c r="H5" s="131"/>
      <c r="I5" s="40"/>
      <c r="J5" s="36"/>
      <c r="K5" s="108"/>
      <c r="L5" s="85"/>
      <c r="M5" s="86"/>
      <c r="N5" s="40"/>
      <c r="O5" s="45">
        <v>24</v>
      </c>
      <c r="P5" s="71"/>
      <c r="Q5" s="72"/>
      <c r="R5" s="45">
        <v>24</v>
      </c>
      <c r="S5" s="71"/>
      <c r="T5" s="72"/>
      <c r="U5" s="45">
        <v>53</v>
      </c>
      <c r="V5" s="71"/>
      <c r="W5" s="72"/>
      <c r="X5" s="45">
        <v>22</v>
      </c>
      <c r="Y5" s="71"/>
      <c r="Z5" s="72"/>
      <c r="AA5" s="45">
        <v>27</v>
      </c>
      <c r="AB5" s="71"/>
      <c r="AC5" s="72"/>
      <c r="AD5" s="45">
        <v>51</v>
      </c>
      <c r="AE5" s="71"/>
      <c r="AF5" s="72"/>
      <c r="AG5" s="45">
        <v>20</v>
      </c>
      <c r="AH5" s="71"/>
      <c r="AI5" s="72"/>
      <c r="AJ5" s="45">
        <v>18</v>
      </c>
      <c r="AK5" s="71"/>
      <c r="AL5" s="72"/>
    </row>
    <row r="6" spans="1:38" s="26" customFormat="1" ht="12.75" customHeight="1">
      <c r="A6" s="24"/>
      <c r="B6" s="170" t="s">
        <v>12</v>
      </c>
      <c r="C6" s="171"/>
      <c r="D6" s="171"/>
      <c r="E6" s="172"/>
      <c r="F6" s="27"/>
      <c r="G6" s="28"/>
      <c r="H6" s="132"/>
      <c r="I6" s="39"/>
      <c r="J6" s="37"/>
      <c r="K6" s="109"/>
      <c r="L6" s="82"/>
      <c r="M6" s="87"/>
      <c r="N6" s="39"/>
      <c r="O6" s="114">
        <v>6</v>
      </c>
      <c r="P6" s="115"/>
      <c r="Q6" s="116"/>
      <c r="R6" s="114">
        <v>7</v>
      </c>
      <c r="S6" s="115"/>
      <c r="T6" s="116"/>
      <c r="U6" s="114">
        <v>8</v>
      </c>
      <c r="V6" s="115"/>
      <c r="W6" s="116"/>
      <c r="X6" s="114">
        <v>5</v>
      </c>
      <c r="Y6" s="115"/>
      <c r="Z6" s="116"/>
      <c r="AA6" s="114">
        <v>7</v>
      </c>
      <c r="AB6" s="115"/>
      <c r="AC6" s="116"/>
      <c r="AD6" s="114">
        <v>11</v>
      </c>
      <c r="AE6" s="115"/>
      <c r="AF6" s="116"/>
      <c r="AG6" s="114">
        <v>6</v>
      </c>
      <c r="AH6" s="115"/>
      <c r="AI6" s="116"/>
      <c r="AJ6" s="114">
        <v>5</v>
      </c>
      <c r="AK6" s="115"/>
      <c r="AL6" s="116"/>
    </row>
    <row r="7" spans="1:38" s="10" customFormat="1" ht="12" customHeight="1">
      <c r="A7" s="120">
        <f aca="true" t="shared" si="0" ref="A7:A12">ROW(A7)-6</f>
        <v>1</v>
      </c>
      <c r="B7" s="33" t="s">
        <v>81</v>
      </c>
      <c r="C7" s="67" t="str">
        <f aca="true" t="shared" si="1" ref="C7:C39">IF(F7&gt;37986,"Jun","")</f>
        <v>Jun</v>
      </c>
      <c r="D7" s="67"/>
      <c r="E7" s="13" t="s">
        <v>11</v>
      </c>
      <c r="F7" s="19">
        <v>39658</v>
      </c>
      <c r="G7" s="118">
        <v>134296</v>
      </c>
      <c r="H7" s="155" t="s">
        <v>82</v>
      </c>
      <c r="I7" s="9"/>
      <c r="J7" s="94">
        <f>Q7+T7+W7+Z7+AC7+AF7+AI7+AL7</f>
        <v>114</v>
      </c>
      <c r="K7" s="107"/>
      <c r="L7" s="139">
        <f aca="true" t="shared" si="2" ref="L7:L39">COUNTA(P7,S7,V7,Y7,AB7,AE7,AH7,AK7)</f>
        <v>3</v>
      </c>
      <c r="M7" s="140">
        <f>COUNT(Q7,T7,W7,Z7,AC7,AF7,AI7,AL7)</f>
        <v>3</v>
      </c>
      <c r="N7" s="39"/>
      <c r="O7" s="46"/>
      <c r="P7" s="47"/>
      <c r="Q7" s="48"/>
      <c r="R7" s="46"/>
      <c r="S7" s="47"/>
      <c r="T7" s="48"/>
      <c r="U7" s="46"/>
      <c r="V7" s="47">
        <v>2</v>
      </c>
      <c r="W7" s="48">
        <f>IF(V7=0,0,IF(V7=1,IF(U$5&gt;40,48,IF(INT(U$5/5)-U$5/5=0,U$5+MIN(INT(U$5/5),8),U$5+1+MIN(INT(U$5/5),8))),IF(V7=2,IF(U$5&gt;40,44,IF(INT(U$5/8)-U$5/8=0,U$5-1+MIN(INT(U$5/8),5),U$5+MIN(INT(U$5/8),5))),IF(V7=3,IF(U$5&gt;40,41,IF(INT(U$5/13)-U$5/13=0,U$5-2+MIN(INT(U$5/13),3),U$5-1+MIN(INT(U$5/13),2))),IF(U$5&gt;40,IF(V7&gt;40,1,41-V7),U$5+1-V7)))))</f>
        <v>44</v>
      </c>
      <c r="X7" s="46"/>
      <c r="Y7" s="70"/>
      <c r="Z7" s="11"/>
      <c r="AA7" s="46"/>
      <c r="AB7" s="70"/>
      <c r="AC7" s="11"/>
      <c r="AD7" s="46"/>
      <c r="AE7" s="70">
        <v>1</v>
      </c>
      <c r="AF7" s="48">
        <f aca="true" t="shared" si="3" ref="AF7:AF19">IF(AE7=0,0,IF(AE7=1,IF(AD$5&gt;40,48,IF(INT(AD$5/5)-AD$5/5=0,AD$5+MIN(INT(AD$5/5),8),AD$5+1+MIN(INT(AD$5/5),8))),IF(AE7=2,IF(AD$5&gt;40,44,IF(INT(AD$5/8)-AD$5/8=0,AD$5-1+MIN(INT(AD$5/8),5),AD$5+MIN(INT(AD$5/8),5))),IF(AE7=3,IF(AD$5&gt;40,41,IF(INT(AD$5/13)-AD$5/13=0,AD$5-2+MIN(INT(AD$5/13),3),AD$5-1+MIN(INT(AD$5/13),2))),IF(AD$5&gt;40,IF(AE7&gt;40,1,41-AE7),AD$5+1-AE7)))))</f>
        <v>48</v>
      </c>
      <c r="AG7" s="46"/>
      <c r="AH7" s="70"/>
      <c r="AI7" s="11"/>
      <c r="AJ7" s="46"/>
      <c r="AK7" s="70">
        <v>1</v>
      </c>
      <c r="AL7" s="48">
        <f>IF(AK7=0,0,IF(AK7=1,IF(AJ$5&gt;40,48,IF(INT(AJ$5/5)-AJ$5/5=0,AJ$5+MIN(INT(AJ$5/5),8),AJ$5+1+MIN(INT(AJ$5/5),8))),IF(AK7=2,IF(AJ$5&gt;40,44,IF(INT(AJ$5/8)-AJ$5/8=0,AJ$5-1+MIN(INT(AJ$5/8),5),AJ$5+MIN(INT(AJ$5/8),5))),IF(AK7=3,IF(AJ$5&gt;40,41,IF(INT(AJ$5/13)-AJ$5/13=0,AJ$5-2+MIN(INT(AJ$5/13),3),AJ$5-1+MIN(INT(AJ$5/13),2))),IF(AJ$5&gt;40,IF(AK7&gt;40,1,41-AK7),AJ$5+1-AK7)))))</f>
        <v>22</v>
      </c>
    </row>
    <row r="8" spans="1:38" s="10" customFormat="1" ht="12" customHeight="1">
      <c r="A8" s="119">
        <f t="shared" si="0"/>
        <v>2</v>
      </c>
      <c r="B8" s="156" t="s">
        <v>165</v>
      </c>
      <c r="C8" s="67" t="str">
        <f t="shared" si="1"/>
        <v>Jun</v>
      </c>
      <c r="D8" s="159"/>
      <c r="E8" s="96" t="s">
        <v>11</v>
      </c>
      <c r="F8" s="19">
        <v>39072</v>
      </c>
      <c r="G8" s="162">
        <v>114734</v>
      </c>
      <c r="H8" s="13" t="s">
        <v>47</v>
      </c>
      <c r="I8" s="9"/>
      <c r="J8" s="94">
        <f>Q8+T8+W8+Z8+AC8+AF8+AI8+AL8</f>
        <v>91</v>
      </c>
      <c r="K8" s="107"/>
      <c r="L8" s="101">
        <f t="shared" si="2"/>
        <v>3</v>
      </c>
      <c r="M8" s="13">
        <f>COUNT(Q8,T8,W8,Z8,AC8,AF8,AI8,AL8)</f>
        <v>3</v>
      </c>
      <c r="N8" s="39"/>
      <c r="O8" s="144"/>
      <c r="P8" s="47">
        <v>4</v>
      </c>
      <c r="Q8" s="95">
        <f>IF(P8=0,0,IF(P8=1,IF(O$5&gt;40,48,IF(INT(O$5/5)-O$5/5=0,O$5+MIN(INT(O$5/5),8),O$5+1+MIN(INT(O$5/5),8))),IF(P8=2,IF(O$5&gt;40,44,IF(INT(O$5/8)-O$5/8=0,O$5-1+MIN(INT(O$5/8),5),O$5+MIN(INT(O$5/8),5))),IF(P8=3,IF(O$5&gt;40,41,IF(INT(O$5/13)-O$5/13=0,O$5-2+MIN(INT(O$5/13),3),O$5-1+MIN(INT(O$5/13),2))),IF(O$5&gt;40,IF(P8&gt;40,1,41-P8),O$5+1-P8)))))</f>
        <v>21</v>
      </c>
      <c r="R8" s="144"/>
      <c r="S8" s="47"/>
      <c r="T8" s="62"/>
      <c r="U8" s="144"/>
      <c r="V8" s="47">
        <v>8</v>
      </c>
      <c r="W8" s="62">
        <f>IF(V8=0,0,IF(V8=1,IF(U$5&gt;40,48,IF(INT(U$5/5)-U$5/5=0,U$5+MIN(INT(U$5/5),8),U$5+1+MIN(INT(U$5/5),8))),IF(V8=2,IF(U$5&gt;40,44,IF(INT(U$5/8)-U$5/8=0,U$5-1+MIN(INT(U$5/8),5),U$5+MIN(INT(U$5/8),5))),IF(V8=3,IF(U$5&gt;40,41,IF(INT(U$5/13)-U$5/13=0,U$5-2+MIN(INT(U$5/13),3),U$5-1+MIN(INT(U$5/13),2))),IF(U$5&gt;40,IF(V8&gt;40,1,41-V8),U$5+1-V8)))))</f>
        <v>33</v>
      </c>
      <c r="X8" s="144"/>
      <c r="Y8" s="70"/>
      <c r="Z8" s="59"/>
      <c r="AA8" s="144"/>
      <c r="AB8" s="70"/>
      <c r="AC8" s="59"/>
      <c r="AD8" s="144"/>
      <c r="AE8" s="47">
        <v>4</v>
      </c>
      <c r="AF8" s="62">
        <f t="shared" si="3"/>
        <v>37</v>
      </c>
      <c r="AG8" s="144"/>
      <c r="AH8" s="70"/>
      <c r="AI8" s="59"/>
      <c r="AJ8" s="144"/>
      <c r="AK8" s="70"/>
      <c r="AL8" s="59"/>
    </row>
    <row r="9" spans="1:38" s="10" customFormat="1" ht="12" customHeight="1">
      <c r="A9" s="64">
        <f t="shared" si="0"/>
        <v>3</v>
      </c>
      <c r="B9" s="12" t="s">
        <v>121</v>
      </c>
      <c r="C9" s="67">
        <f t="shared" si="1"/>
      </c>
      <c r="D9" s="67"/>
      <c r="E9" s="13" t="s">
        <v>28</v>
      </c>
      <c r="F9" s="19">
        <v>37488</v>
      </c>
      <c r="G9" s="117">
        <v>136621</v>
      </c>
      <c r="H9" s="137">
        <v>2752</v>
      </c>
      <c r="I9" s="97"/>
      <c r="J9" s="94">
        <f>Q9+T9+W9+Z9+AC9+AF9+AL9</f>
        <v>88</v>
      </c>
      <c r="K9" s="107"/>
      <c r="L9" s="101">
        <f t="shared" si="2"/>
        <v>4</v>
      </c>
      <c r="M9" s="13">
        <f>COUNT(Q9,T9,W9,Z9,AC9,AF9,AI9,AL9)-1</f>
        <v>3</v>
      </c>
      <c r="N9" s="39"/>
      <c r="O9" s="46"/>
      <c r="P9" s="47"/>
      <c r="Q9" s="48"/>
      <c r="R9" s="46"/>
      <c r="S9" s="47">
        <v>1</v>
      </c>
      <c r="T9" s="48">
        <f>IF(S9=0,0,IF(S9=1,IF(R$5&gt;40,48,IF(INT(R$5/5)-R$5/5=0,R$5+MIN(INT(R$5/5),8),R$5+1+MIN(INT(R$5/5),8))),IF(S9=2,IF(R$5&gt;40,44,IF(INT(R$5/8)-R$5/8=0,R$5-1+MIN(INT(R$5/8),5),R$5+MIN(INT(R$5/8),5))),IF(S9=3,IF(R$5&gt;40,41,IF(INT(R$5/13)-R$5/13=0,R$5-2+MIN(INT(R$5/13),3),R$5-1+MIN(INT(R$5/13),2))),IF(R$5&gt;40,IF(S9&gt;40,1,41-S9),R$5+1-S9)))))</f>
        <v>29</v>
      </c>
      <c r="U9" s="46"/>
      <c r="V9" s="47"/>
      <c r="W9" s="48"/>
      <c r="X9" s="46"/>
      <c r="Y9" s="47">
        <v>1</v>
      </c>
      <c r="Z9" s="48">
        <f>IF(Y9=0,0,IF(Y9=1,IF(X$5&gt;40,48,IF(INT(X$5/5)-X$5/5=0,X$5+MIN(INT(X$5/5),8),X$5+1+MIN(INT(X$5/5),8))),IF(Y9=2,IF(X$5&gt;40,44,IF(INT(X$5/8)-X$5/8=0,X$5-1+MIN(INT(X$5/8),5),X$5+MIN(INT(X$5/8),5))),IF(Y9=3,IF(X$5&gt;40,41,IF(INT(X$5/13)-X$5/13=0,X$5-2+MIN(INT(X$5/13),3),X$5-1+MIN(INT(X$5/13),2))),IF(X$5&gt;40,IF(Y9&gt;40,1,41-Y9),X$5+1-Y9)))))</f>
        <v>27</v>
      </c>
      <c r="AA9" s="46"/>
      <c r="AB9" s="47"/>
      <c r="AC9" s="48"/>
      <c r="AD9" s="46"/>
      <c r="AE9" s="47">
        <v>9</v>
      </c>
      <c r="AF9" s="48">
        <f t="shared" si="3"/>
        <v>32</v>
      </c>
      <c r="AG9" s="46"/>
      <c r="AH9" s="47">
        <v>2</v>
      </c>
      <c r="AI9" s="48">
        <f>IF(AH9=0,0,IF(AH9=1,IF(AG$5&gt;40,48,IF(INT(AG$5/5)-AG$5/5=0,AG$5+MIN(INT(AG$5/5),8),AG$5+1+MIN(INT(AG$5/5),8))),IF(AH9=2,IF(AG$5&gt;40,44,IF(INT(AG$5/8)-AG$5/8=0,AG$5-1+MIN(INT(AG$5/8),5),AG$5+MIN(INT(AG$5/8),5))),IF(AH9=3,IF(AG$5&gt;40,41,IF(INT(AG$5/13)-AG$5/13=0,AG$5-2+MIN(INT(AG$5/13),3),AG$5-1+MIN(INT(AG$5/13),2))),IF(AG$5&gt;40,IF(AH9&gt;40,1,41-AH9),AG$5+1-AH9)))))</f>
        <v>22</v>
      </c>
      <c r="AJ9" s="46"/>
      <c r="AK9" s="47"/>
      <c r="AL9" s="48"/>
    </row>
    <row r="10" spans="1:38" s="10" customFormat="1" ht="12" customHeight="1">
      <c r="A10" s="64">
        <f t="shared" si="0"/>
        <v>4</v>
      </c>
      <c r="B10" s="7" t="s">
        <v>45</v>
      </c>
      <c r="C10" s="67" t="str">
        <f t="shared" si="1"/>
        <v>Jun</v>
      </c>
      <c r="D10" s="66"/>
      <c r="E10" s="13" t="s">
        <v>4</v>
      </c>
      <c r="F10" s="19">
        <v>39835</v>
      </c>
      <c r="G10" s="117">
        <v>121762</v>
      </c>
      <c r="H10" s="13" t="s">
        <v>46</v>
      </c>
      <c r="I10" s="60"/>
      <c r="J10" s="94">
        <f>Q10+T10+W10+Z10+AC10+AF10+AI10+AL10</f>
        <v>87</v>
      </c>
      <c r="K10" s="107"/>
      <c r="L10" s="101">
        <f t="shared" si="2"/>
        <v>3</v>
      </c>
      <c r="M10" s="13">
        <f>COUNT(Q10,T10,W10,Z10,AC10,AF10,AI10,AL10)</f>
        <v>3</v>
      </c>
      <c r="N10" s="39"/>
      <c r="O10" s="46"/>
      <c r="P10" s="47">
        <v>1</v>
      </c>
      <c r="Q10" s="48">
        <f>IF(P10=0,0,IF(P10=1,IF(O$5&gt;40,48,IF(INT(O$5/5)-O$5/5=0,O$5+MIN(INT(O$5/5),8),O$5+1+MIN(INT(O$5/5),8))),IF(P10=2,IF(O$5&gt;40,44,IF(INT(O$5/8)-O$5/8=0,O$5-1+MIN(INT(O$5/8),5),O$5+MIN(INT(O$5/8),5))),IF(P10=3,IF(O$5&gt;40,41,IF(INT(O$5/13)-O$5/13=0,O$5-2+MIN(INT(O$5/13),3),O$5-1+MIN(INT(O$5/13),2))),IF(O$5&gt;40,IF(P10&gt;40,1,41-P10),O$5+1-P10)))))</f>
        <v>29</v>
      </c>
      <c r="R10" s="46"/>
      <c r="S10" s="47"/>
      <c r="T10" s="48"/>
      <c r="U10" s="46"/>
      <c r="V10" s="47"/>
      <c r="W10" s="11"/>
      <c r="X10" s="46"/>
      <c r="Y10" s="47"/>
      <c r="Z10" s="48"/>
      <c r="AA10" s="46"/>
      <c r="AB10" s="47">
        <v>4</v>
      </c>
      <c r="AC10" s="48">
        <f>IF(AB10=0,0,IF(AB10=1,IF(AA$5&gt;40,48,IF(INT(AA$5/5)-AA$5/5=0,AA$5+MIN(INT(AA$5/5),8),AA$5+1+MIN(INT(AA$5/5),8))),IF(AB10=2,IF(AA$5&gt;40,44,IF(INT(AA$5/8)-AA$5/8=0,AA$5-1+MIN(INT(AA$5/8),5),AA$5+MIN(INT(AA$5/8),5))),IF(AB10=3,IF(AA$5&gt;40,41,IF(INT(AA$5/13)-AA$5/13=0,AA$5-2+MIN(INT(AA$5/13),3),AA$5-1+MIN(INT(AA$5/13),2))),IF(AA$5&gt;40,IF(AB10&gt;40,1,41-AB10),AA$5+1-AB10)))))</f>
        <v>24</v>
      </c>
      <c r="AD10" s="46"/>
      <c r="AE10" s="47">
        <v>7</v>
      </c>
      <c r="AF10" s="62">
        <f t="shared" si="3"/>
        <v>34</v>
      </c>
      <c r="AG10" s="46"/>
      <c r="AH10" s="47"/>
      <c r="AI10" s="11"/>
      <c r="AJ10" s="46"/>
      <c r="AK10" s="47"/>
      <c r="AL10" s="48"/>
    </row>
    <row r="11" spans="1:38" s="10" customFormat="1" ht="12" customHeight="1">
      <c r="A11" s="64">
        <f t="shared" si="0"/>
        <v>5</v>
      </c>
      <c r="B11" s="12" t="s">
        <v>56</v>
      </c>
      <c r="C11" s="67">
        <f t="shared" si="1"/>
      </c>
      <c r="D11" s="67"/>
      <c r="E11" s="13" t="s">
        <v>71</v>
      </c>
      <c r="F11" s="19">
        <v>33930</v>
      </c>
      <c r="G11" s="117">
        <v>124446</v>
      </c>
      <c r="H11" s="13" t="s">
        <v>87</v>
      </c>
      <c r="I11" s="9"/>
      <c r="J11" s="94">
        <f>Q11+T11+W11+Z11+AC11+AF11+AL11</f>
        <v>85</v>
      </c>
      <c r="K11" s="107"/>
      <c r="L11" s="101">
        <f t="shared" si="2"/>
        <v>4</v>
      </c>
      <c r="M11" s="13">
        <f>COUNT(Q11,T11,W11,Z11,AC11,AF11,AI11,AL11)-1</f>
        <v>3</v>
      </c>
      <c r="N11" s="89"/>
      <c r="O11" s="46"/>
      <c r="P11" s="47"/>
      <c r="Q11" s="48"/>
      <c r="R11" s="46"/>
      <c r="S11" s="47">
        <v>2</v>
      </c>
      <c r="T11" s="48">
        <f>IF(S11=0,0,IF(S11=1,IF(R$5&gt;40,48,IF(INT(R$5/5)-R$5/5=0,R$5+MIN(INT(R$5/5),8),R$5+1+MIN(INT(R$5/5),8))),IF(S11=2,IF(R$5&gt;40,44,IF(INT(R$5/8)-R$5/8=0,R$5-1+MIN(INT(R$5/8),5),R$5+MIN(INT(R$5/8),5))),IF(S11=3,IF(R$5&gt;40,41,IF(INT(R$5/13)-R$5/13=0,R$5-2+MIN(INT(R$5/13),3),R$5-1+MIN(INT(R$5/13),2))),IF(R$5&gt;40,IF(S11&gt;40,1,41-S11),R$5+1-S11)))))</f>
        <v>26</v>
      </c>
      <c r="U11" s="46"/>
      <c r="V11" s="47"/>
      <c r="W11" s="48"/>
      <c r="X11" s="46"/>
      <c r="Y11" s="47"/>
      <c r="Z11" s="11"/>
      <c r="AA11" s="46"/>
      <c r="AB11" s="47">
        <v>3</v>
      </c>
      <c r="AC11" s="48">
        <f>IF(AB11=0,0,IF(AB11=1,IF(AA$5&gt;40,48,IF(INT(AA$5/5)-AA$5/5=0,AA$5+MIN(INT(AA$5/5),8),AA$5+1+MIN(INT(AA$5/5),8))),IF(AB11=2,IF(AA$5&gt;40,44,IF(INT(AA$5/8)-AA$5/8=0,AA$5-1+MIN(INT(AA$5/8),5),AA$5+MIN(INT(AA$5/8),5))),IF(AB11=3,IF(AA$5&gt;40,41,IF(INT(AA$5/13)-AA$5/13=0,AA$5-2+MIN(INT(AA$5/13),3),AA$5-1+MIN(INT(AA$5/13),2))),IF(AA$5&gt;40,IF(AB11&gt;40,1,41-AB11),AA$5+1-AB11)))))</f>
        <v>28</v>
      </c>
      <c r="AD11" s="46"/>
      <c r="AE11" s="47">
        <v>10</v>
      </c>
      <c r="AF11" s="62">
        <f t="shared" si="3"/>
        <v>31</v>
      </c>
      <c r="AG11" s="46"/>
      <c r="AH11" s="47">
        <v>3</v>
      </c>
      <c r="AI11" s="62">
        <f>IF(AH11=0,0,IF(AH11=1,IF(AG$5&gt;40,48,IF(INT(AG$5/5)-AG$5/5=0,AG$5+MIN(INT(AG$5/5),8),AG$5+1+MIN(INT(AG$5/5),8))),IF(AH11=2,IF(AG$5&gt;40,44,IF(INT(AG$5/8)-AG$5/8=0,AG$5-1+MIN(INT(AG$5/8),5),AG$5+MIN(INT(AG$5/8),5))),IF(AH11=3,IF(AG$5&gt;40,41,IF(INT(AG$5/13)-AG$5/13=0,AG$5-2+MIN(INT(AG$5/13),3),AG$5-1+MIN(INT(AG$5/13),2))),IF(AG$5&gt;40,IF(AH11&gt;40,1,41-AH11),AG$5+1-AH11)))))</f>
        <v>20</v>
      </c>
      <c r="AJ11" s="46"/>
      <c r="AK11" s="47"/>
      <c r="AL11" s="48"/>
    </row>
    <row r="12" spans="1:38" s="10" customFormat="1" ht="12" customHeight="1">
      <c r="A12" s="163">
        <f t="shared" si="0"/>
        <v>6</v>
      </c>
      <c r="B12" s="12" t="s">
        <v>73</v>
      </c>
      <c r="C12" s="67">
        <f t="shared" si="1"/>
      </c>
      <c r="D12" s="67"/>
      <c r="E12" s="13" t="s">
        <v>72</v>
      </c>
      <c r="F12" s="19">
        <v>31863</v>
      </c>
      <c r="G12" s="117">
        <v>133603</v>
      </c>
      <c r="H12" s="13" t="s">
        <v>122</v>
      </c>
      <c r="I12" s="60"/>
      <c r="J12" s="94">
        <f>Q12+T12+W12+Z12+AF12+AI12+AL12</f>
        <v>82</v>
      </c>
      <c r="K12" s="107"/>
      <c r="L12" s="101">
        <f t="shared" si="2"/>
        <v>4</v>
      </c>
      <c r="M12" s="13">
        <f>COUNT(Q12,T12,W12,Z12,AC12,AF12,AI12,AL12)-1</f>
        <v>3</v>
      </c>
      <c r="N12" s="39"/>
      <c r="O12" s="46"/>
      <c r="P12" s="47"/>
      <c r="Q12" s="48"/>
      <c r="R12" s="46"/>
      <c r="S12" s="47">
        <v>3</v>
      </c>
      <c r="T12" s="48">
        <f>IF(S12=0,0,IF(S12=1,IF(R$5&gt;40,48,IF(INT(R$5/5)-R$5/5=0,R$5+MIN(INT(R$5/5),8),R$5+1+MIN(INT(R$5/5),8))),IF(S12=2,IF(R$5&gt;40,44,IF(INT(R$5/8)-R$5/8=0,R$5-1+MIN(INT(R$5/8),5),R$5+MIN(INT(R$5/8),5))),IF(S12=3,IF(R$5&gt;40,41,IF(INT(R$5/13)-R$5/13=0,R$5-2+MIN(INT(R$5/13),3),R$5-1+MIN(INT(R$5/13),2))),IF(R$5&gt;40,IF(S12&gt;40,1,41-S12),R$5+1-S12)))))</f>
        <v>24</v>
      </c>
      <c r="U12" s="46"/>
      <c r="V12" s="47"/>
      <c r="W12" s="48"/>
      <c r="X12" s="46"/>
      <c r="Y12" s="47"/>
      <c r="Z12" s="48"/>
      <c r="AA12" s="46"/>
      <c r="AB12" s="47">
        <v>13</v>
      </c>
      <c r="AC12" s="48">
        <f>IF(AB12=0,0,IF(AB12=1,IF(AA$5&gt;40,48,IF(INT(AA$5/5)-AA$5/5=0,AA$5+MIN(INT(AA$5/5),8),AA$5+1+MIN(INT(AA$5/5),8))),IF(AB12=2,IF(AA$5&gt;40,44,IF(INT(AA$5/8)-AA$5/8=0,AA$5-1+MIN(INT(AA$5/8),5),AA$5+MIN(INT(AA$5/8),5))),IF(AB12=3,IF(AA$5&gt;40,41,IF(INT(AA$5/13)-AA$5/13=0,AA$5-2+MIN(INT(AA$5/13),3),AA$5-1+MIN(INT(AA$5/13),2))),IF(AA$5&gt;40,IF(AB12&gt;40,1,41-AB12),AA$5+1-AB12)))))</f>
        <v>15</v>
      </c>
      <c r="AD12" s="46"/>
      <c r="AE12" s="70">
        <v>3</v>
      </c>
      <c r="AF12" s="62">
        <f t="shared" si="3"/>
        <v>41</v>
      </c>
      <c r="AG12" s="46"/>
      <c r="AH12" s="47">
        <v>4</v>
      </c>
      <c r="AI12" s="48">
        <f>IF(AH12=0,0,IF(AH12=1,IF(AG$5&gt;40,48,IF(INT(AG$5/5)-AG$5/5=0,AG$5+MIN(INT(AG$5/5),8),AG$5+1+MIN(INT(AG$5/5),8))),IF(AH12=2,IF(AG$5&gt;40,44,IF(INT(AG$5/8)-AG$5/8=0,AG$5-1+MIN(INT(AG$5/8),5),AG$5+MIN(INT(AG$5/8),5))),IF(AH12=3,IF(AG$5&gt;40,41,IF(INT(AG$5/13)-AG$5/13=0,AG$5-2+MIN(INT(AG$5/13),3),AG$5-1+MIN(INT(AG$5/13),2))),IF(AG$5&gt;40,IF(AH12&gt;40,1,41-AH12),AG$5+1-AH12)))))</f>
        <v>17</v>
      </c>
      <c r="AJ12" s="46"/>
      <c r="AK12" s="47"/>
      <c r="AL12" s="48"/>
    </row>
    <row r="13" spans="1:38" s="10" customFormat="1" ht="12" customHeight="1">
      <c r="A13" s="151"/>
      <c r="B13" s="42" t="s">
        <v>172</v>
      </c>
      <c r="C13" s="67" t="str">
        <f t="shared" si="1"/>
        <v>Jun</v>
      </c>
      <c r="D13" s="67"/>
      <c r="E13" s="13" t="s">
        <v>11</v>
      </c>
      <c r="F13" s="19">
        <v>38578</v>
      </c>
      <c r="G13" s="122">
        <v>163830</v>
      </c>
      <c r="H13" s="13" t="s">
        <v>173</v>
      </c>
      <c r="I13" s="98"/>
      <c r="J13" s="94">
        <f>Q13+T13+W13+Z13+AC13+AF13+AI13+AL13</f>
        <v>82</v>
      </c>
      <c r="K13" s="107"/>
      <c r="L13" s="101">
        <f t="shared" si="2"/>
        <v>3</v>
      </c>
      <c r="M13" s="13">
        <f>COUNT(Q13,T13,W13,Z13,AC13,AF13,AI13,AL13)</f>
        <v>3</v>
      </c>
      <c r="N13" s="39"/>
      <c r="O13" s="46"/>
      <c r="P13" s="47">
        <v>15</v>
      </c>
      <c r="Q13" s="48">
        <f>IF(P13=0,0,IF(P13=1,IF(O$5&gt;40,48,IF(INT(O$5/5)-O$5/5=0,O$5+MIN(INT(O$5/5),8),O$5+1+MIN(INT(O$5/5),8))),IF(P13=2,IF(O$5&gt;40,44,IF(INT(O$5/8)-O$5/8=0,O$5-1+MIN(INT(O$5/8),5),O$5+MIN(INT(O$5/8),5))),IF(P13=3,IF(O$5&gt;40,41,IF(INT(O$5/13)-O$5/13=0,O$5-2+MIN(INT(O$5/13),3),O$5-1+MIN(INT(O$5/13),2))),IF(O$5&gt;40,IF(P13&gt;40,1,41-P13),O$5+1-P13)))))</f>
        <v>10</v>
      </c>
      <c r="R13" s="46"/>
      <c r="S13" s="47"/>
      <c r="T13" s="48"/>
      <c r="U13" s="46"/>
      <c r="V13" s="47">
        <v>13</v>
      </c>
      <c r="W13" s="48">
        <f>IF(V13=0,0,IF(V13=1,IF(U$5&gt;40,48,IF(INT(U$5/5)-U$5/5=0,U$5+MIN(INT(U$5/5),8),U$5+1+MIN(INT(U$5/5),8))),IF(V13=2,IF(U$5&gt;40,44,IF(INT(U$5/8)-U$5/8=0,U$5-1+MIN(INT(U$5/8),5),U$5+MIN(INT(U$5/8),5))),IF(V13=3,IF(U$5&gt;40,41,IF(INT(U$5/13)-U$5/13=0,U$5-2+MIN(INT(U$5/13),3),U$5-1+MIN(INT(U$5/13),2))),IF(U$5&gt;40,IF(V13&gt;40,1,41-V13),U$5+1-V13)))))</f>
        <v>28</v>
      </c>
      <c r="X13" s="46"/>
      <c r="Y13" s="70"/>
      <c r="Z13" s="11"/>
      <c r="AA13" s="46"/>
      <c r="AB13" s="70"/>
      <c r="AC13" s="11"/>
      <c r="AD13" s="46"/>
      <c r="AE13" s="70">
        <v>2</v>
      </c>
      <c r="AF13" s="62">
        <f t="shared" si="3"/>
        <v>44</v>
      </c>
      <c r="AG13" s="46"/>
      <c r="AH13" s="70"/>
      <c r="AI13" s="11"/>
      <c r="AJ13" s="46"/>
      <c r="AK13" s="70"/>
      <c r="AL13" s="11"/>
    </row>
    <row r="14" spans="1:38" s="10" customFormat="1" ht="12" customHeight="1">
      <c r="A14" s="64">
        <f aca="true" t="shared" si="4" ref="A14:A21">ROW(A14)-6</f>
        <v>8</v>
      </c>
      <c r="B14" s="99" t="s">
        <v>161</v>
      </c>
      <c r="C14" s="67" t="str">
        <f t="shared" si="1"/>
        <v>Jun</v>
      </c>
      <c r="D14" s="66"/>
      <c r="E14" s="81" t="s">
        <v>11</v>
      </c>
      <c r="F14" s="100">
        <v>39370</v>
      </c>
      <c r="G14" s="127">
        <v>163829</v>
      </c>
      <c r="H14" s="13" t="s">
        <v>160</v>
      </c>
      <c r="I14" s="9"/>
      <c r="J14" s="94">
        <f>T14+W14+Z14+AC14+AF14+AI14+AL14</f>
        <v>78</v>
      </c>
      <c r="K14" s="107"/>
      <c r="L14" s="101">
        <f t="shared" si="2"/>
        <v>4</v>
      </c>
      <c r="M14" s="13">
        <f>COUNT(Q14,T14,W14,Z14,AC14,AF14,AI14,AL14)-1</f>
        <v>3</v>
      </c>
      <c r="N14" s="39"/>
      <c r="O14" s="46"/>
      <c r="P14" s="47">
        <v>18</v>
      </c>
      <c r="Q14" s="48">
        <f>IF(P14=0,0,IF(P14=1,IF(O$5&gt;40,48,IF(INT(O$5/5)-O$5/5=0,O$5+MIN(INT(O$5/5),8),O$5+1+MIN(INT(O$5/5),8))),IF(P14=2,IF(O$5&gt;40,44,IF(INT(O$5/8)-O$5/8=0,O$5-1+MIN(INT(O$5/8),5),O$5+MIN(INT(O$5/8),5))),IF(P14=3,IF(O$5&gt;40,41,IF(INT(O$5/13)-O$5/13=0,O$5-2+MIN(INT(O$5/13),3),O$5-1+MIN(INT(O$5/13),2))),IF(O$5&gt;40,IF(P14&gt;40,1,41-P14),O$5+1-P14)))))</f>
        <v>7</v>
      </c>
      <c r="R14" s="46"/>
      <c r="S14" s="47"/>
      <c r="T14" s="48"/>
      <c r="U14" s="46"/>
      <c r="V14" s="47">
        <v>5</v>
      </c>
      <c r="W14" s="48">
        <f>IF(V14=0,0,IF(V14=1,IF(U$5&gt;40,48,IF(INT(U$5/5)-U$5/5=0,U$5+MIN(INT(U$5/5),8),U$5+1+MIN(INT(U$5/5),8))),IF(V14=2,IF(U$5&gt;40,44,IF(INT(U$5/8)-U$5/8=0,U$5-1+MIN(INT(U$5/8),5),U$5+MIN(INT(U$5/8),5))),IF(V14=3,IF(U$5&gt;40,41,IF(INT(U$5/13)-U$5/13=0,U$5-2+MIN(INT(U$5/13),3),U$5-1+MIN(INT(U$5/13),2))),IF(U$5&gt;40,IF(V14&gt;40,1,41-V14),U$5+1-V14)))))</f>
        <v>36</v>
      </c>
      <c r="X14" s="46"/>
      <c r="Y14" s="70"/>
      <c r="Z14" s="11"/>
      <c r="AA14" s="46"/>
      <c r="AB14" s="70"/>
      <c r="AC14" s="11"/>
      <c r="AD14" s="46"/>
      <c r="AE14" s="47">
        <v>12</v>
      </c>
      <c r="AF14" s="62">
        <f t="shared" si="3"/>
        <v>29</v>
      </c>
      <c r="AG14" s="46"/>
      <c r="AH14" s="70"/>
      <c r="AI14" s="59"/>
      <c r="AJ14" s="46"/>
      <c r="AK14" s="70">
        <v>6</v>
      </c>
      <c r="AL14" s="48">
        <f>IF(AK14=0,0,IF(AK14=1,IF(AJ$5&gt;40,48,IF(INT(AJ$5/5)-AJ$5/5=0,AJ$5+MIN(INT(AJ$5/5),8),AJ$5+1+MIN(INT(AJ$5/5),8))),IF(AK14=2,IF(AJ$5&gt;40,44,IF(INT(AJ$5/8)-AJ$5/8=0,AJ$5-1+MIN(INT(AJ$5/8),5),AJ$5+MIN(INT(AJ$5/8),5))),IF(AK14=3,IF(AJ$5&gt;40,41,IF(INT(AJ$5/13)-AJ$5/13=0,AJ$5-2+MIN(INT(AJ$5/13),3),AJ$5-1+MIN(INT(AJ$5/13),2))),IF(AJ$5&gt;40,IF(AK14&gt;40,1,41-AK14),AJ$5+1-AK14)))))</f>
        <v>13</v>
      </c>
    </row>
    <row r="15" spans="1:38" s="10" customFormat="1" ht="12" customHeight="1">
      <c r="A15" s="64">
        <f t="shared" si="4"/>
        <v>9</v>
      </c>
      <c r="B15" s="33" t="s">
        <v>164</v>
      </c>
      <c r="C15" s="67" t="str">
        <f t="shared" si="1"/>
        <v>Jun</v>
      </c>
      <c r="D15" s="67"/>
      <c r="E15" s="13" t="s">
        <v>11</v>
      </c>
      <c r="F15" s="19">
        <v>39472</v>
      </c>
      <c r="G15" s="122">
        <v>124493</v>
      </c>
      <c r="H15" s="13" t="s">
        <v>157</v>
      </c>
      <c r="I15" s="9"/>
      <c r="J15" s="94">
        <f>Q15+T15+W15+Z15+AC15+AF15+AI15+AL15</f>
        <v>74</v>
      </c>
      <c r="K15" s="107"/>
      <c r="L15" s="101">
        <f t="shared" si="2"/>
        <v>2</v>
      </c>
      <c r="M15" s="13">
        <f>COUNT(Q15,T15,W15,Z15,AC15,AF15,AI15,AL15)</f>
        <v>2</v>
      </c>
      <c r="N15" s="39"/>
      <c r="O15" s="46"/>
      <c r="P15" s="47"/>
      <c r="Q15" s="48"/>
      <c r="R15" s="46"/>
      <c r="S15" s="47"/>
      <c r="T15" s="48"/>
      <c r="U15" s="46"/>
      <c r="V15" s="47">
        <v>3</v>
      </c>
      <c r="W15" s="48">
        <f>IF(V15=0,0,IF(V15=1,IF(U$5&gt;40,48,IF(INT(U$5/5)-U$5/5=0,U$5+MIN(INT(U$5/5),8),U$5+1+MIN(INT(U$5/5),8))),IF(V15=2,IF(U$5&gt;40,44,IF(INT(U$5/8)-U$5/8=0,U$5-1+MIN(INT(U$5/8),5),U$5+MIN(INT(U$5/8),5))),IF(V15=3,IF(U$5&gt;40,41,IF(INT(U$5/13)-U$5/13=0,U$5-2+MIN(INT(U$5/13),3),U$5-1+MIN(INT(U$5/13),2))),IF(U$5&gt;40,IF(V15&gt;40,1,41-V15),U$5+1-V15)))))</f>
        <v>41</v>
      </c>
      <c r="X15" s="46"/>
      <c r="Y15" s="70"/>
      <c r="Z15" s="11"/>
      <c r="AA15" s="46"/>
      <c r="AB15" s="70"/>
      <c r="AC15" s="11"/>
      <c r="AD15" s="46"/>
      <c r="AE15" s="70">
        <v>8</v>
      </c>
      <c r="AF15" s="62">
        <f t="shared" si="3"/>
        <v>33</v>
      </c>
      <c r="AG15" s="46"/>
      <c r="AH15" s="70"/>
      <c r="AI15" s="11"/>
      <c r="AJ15" s="46"/>
      <c r="AK15" s="70"/>
      <c r="AL15" s="11"/>
    </row>
    <row r="16" spans="1:38" s="10" customFormat="1" ht="12" customHeight="1">
      <c r="A16" s="64">
        <f t="shared" si="4"/>
        <v>10</v>
      </c>
      <c r="B16" s="99" t="s">
        <v>35</v>
      </c>
      <c r="C16" s="67">
        <f t="shared" si="1"/>
      </c>
      <c r="D16" s="66"/>
      <c r="E16" s="81" t="s">
        <v>11</v>
      </c>
      <c r="F16" s="100">
        <v>37499</v>
      </c>
      <c r="G16" s="127">
        <v>123806</v>
      </c>
      <c r="H16" s="13" t="s">
        <v>75</v>
      </c>
      <c r="I16" s="9"/>
      <c r="J16" s="94">
        <f>Q16+T16+W16+Z16+AC16+AF16+AI16+AL16</f>
        <v>69</v>
      </c>
      <c r="K16" s="107"/>
      <c r="L16" s="101">
        <f t="shared" si="2"/>
        <v>2</v>
      </c>
      <c r="M16" s="13">
        <f>COUNT(Q16,T16,W16,Z16,AC16,AF16,AI16,AL16)</f>
        <v>2</v>
      </c>
      <c r="N16" s="39"/>
      <c r="O16" s="46"/>
      <c r="P16" s="47"/>
      <c r="Q16" s="48"/>
      <c r="R16" s="46"/>
      <c r="S16" s="47"/>
      <c r="T16" s="48"/>
      <c r="U16" s="46"/>
      <c r="V16" s="47">
        <v>7</v>
      </c>
      <c r="W16" s="48">
        <f>IF(V16=0,0,IF(V16=1,IF(U$5&gt;40,48,IF(INT(U$5/5)-U$5/5=0,U$5+MIN(INT(U$5/5),8),U$5+1+MIN(INT(U$5/5),8))),IF(V16=2,IF(U$5&gt;40,44,IF(INT(U$5/8)-U$5/8=0,U$5-1+MIN(INT(U$5/8),5),U$5+MIN(INT(U$5/8),5))),IF(V16=3,IF(U$5&gt;40,41,IF(INT(U$5/13)-U$5/13=0,U$5-2+MIN(INT(U$5/13),3),U$5-1+MIN(INT(U$5/13),2))),IF(U$5&gt;40,IF(V16&gt;40,1,41-V16),U$5+1-V16)))))</f>
        <v>34</v>
      </c>
      <c r="X16" s="113"/>
      <c r="Y16" s="136"/>
      <c r="Z16" s="11"/>
      <c r="AA16" s="113"/>
      <c r="AB16" s="136"/>
      <c r="AC16" s="11"/>
      <c r="AD16" s="113"/>
      <c r="AE16" s="47">
        <v>6</v>
      </c>
      <c r="AF16" s="62">
        <f t="shared" si="3"/>
        <v>35</v>
      </c>
      <c r="AG16" s="113"/>
      <c r="AH16" s="136"/>
      <c r="AI16" s="11"/>
      <c r="AJ16" s="113"/>
      <c r="AK16" s="136"/>
      <c r="AL16" s="11"/>
    </row>
    <row r="17" spans="1:38" s="10" customFormat="1" ht="12" customHeight="1">
      <c r="A17" s="64">
        <f t="shared" si="4"/>
        <v>11</v>
      </c>
      <c r="B17" s="12" t="s">
        <v>123</v>
      </c>
      <c r="C17" s="67" t="str">
        <f t="shared" si="1"/>
        <v>Jun</v>
      </c>
      <c r="D17" s="67"/>
      <c r="E17" s="13" t="s">
        <v>9</v>
      </c>
      <c r="F17" s="19">
        <v>38875</v>
      </c>
      <c r="G17" s="117">
        <v>162991</v>
      </c>
      <c r="H17" s="133" t="s">
        <v>124</v>
      </c>
      <c r="I17" s="9"/>
      <c r="J17" s="94">
        <f>Q17+T17+W17+Z17+AC17+AF17+AI17+AL17</f>
        <v>64</v>
      </c>
      <c r="K17" s="107"/>
      <c r="L17" s="101">
        <f t="shared" si="2"/>
        <v>3</v>
      </c>
      <c r="M17" s="13">
        <f>COUNT(Q17,T17,W17,Z17,AC17,AF17,AI17,AL17)</f>
        <v>3</v>
      </c>
      <c r="N17" s="39"/>
      <c r="O17" s="46"/>
      <c r="P17" s="47"/>
      <c r="Q17" s="48"/>
      <c r="R17" s="46"/>
      <c r="S17" s="47">
        <v>4</v>
      </c>
      <c r="T17" s="48">
        <f>IF(S17=0,0,IF(S17=1,IF(R$5&gt;40,48,IF(INT(R$5/5)-R$5/5=0,R$5+MIN(INT(R$5/5),8),R$5+1+MIN(INT(R$5/5),8))),IF(S17=2,IF(R$5&gt;40,44,IF(INT(R$5/8)-R$5/8=0,R$5-1+MIN(INT(R$5/8),5),R$5+MIN(INT(R$5/8),5))),IF(S17=3,IF(R$5&gt;40,41,IF(INT(R$5/13)-R$5/13=0,R$5-2+MIN(INT(R$5/13),3),R$5-1+MIN(INT(R$5/13),2))),IF(R$5&gt;40,IF(S17&gt;40,1,41-S17),R$5+1-S17)))))</f>
        <v>21</v>
      </c>
      <c r="U17" s="46"/>
      <c r="V17" s="47"/>
      <c r="W17" s="48"/>
      <c r="X17" s="46"/>
      <c r="Y17" s="47"/>
      <c r="Z17" s="48"/>
      <c r="AA17" s="46"/>
      <c r="AB17" s="47">
        <v>15</v>
      </c>
      <c r="AC17" s="48">
        <f>IF(AB17=0,0,IF(AB17=1,IF(AA$5&gt;40,48,IF(INT(AA$5/5)-AA$5/5=0,AA$5+MIN(INT(AA$5/5),8),AA$5+1+MIN(INT(AA$5/5),8))),IF(AB17=2,IF(AA$5&gt;40,44,IF(INT(AA$5/8)-AA$5/8=0,AA$5-1+MIN(INT(AA$5/8),5),AA$5+MIN(INT(AA$5/8),5))),IF(AB17=3,IF(AA$5&gt;40,41,IF(INT(AA$5/13)-AA$5/13=0,AA$5-2+MIN(INT(AA$5/13),3),AA$5-1+MIN(INT(AA$5/13),2))),IF(AA$5&gt;40,IF(AB17&gt;40,1,41-AB17),AA$5+1-AB17)))))</f>
        <v>13</v>
      </c>
      <c r="AD17" s="46"/>
      <c r="AE17" s="47">
        <v>11</v>
      </c>
      <c r="AF17" s="62">
        <f t="shared" si="3"/>
        <v>30</v>
      </c>
      <c r="AG17" s="46"/>
      <c r="AH17" s="47"/>
      <c r="AI17" s="48"/>
      <c r="AJ17" s="46"/>
      <c r="AK17" s="47"/>
      <c r="AL17" s="48"/>
    </row>
    <row r="18" spans="1:38" s="10" customFormat="1" ht="12" customHeight="1">
      <c r="A18" s="64">
        <f t="shared" si="4"/>
        <v>12</v>
      </c>
      <c r="B18" s="12" t="s">
        <v>57</v>
      </c>
      <c r="C18" s="67">
        <f t="shared" si="1"/>
      </c>
      <c r="D18" s="67"/>
      <c r="E18" s="13" t="s">
        <v>9</v>
      </c>
      <c r="F18" s="19">
        <v>34786</v>
      </c>
      <c r="G18" s="117">
        <v>120779</v>
      </c>
      <c r="H18" s="133" t="s">
        <v>58</v>
      </c>
      <c r="I18" s="9"/>
      <c r="J18" s="94">
        <f>Q18+T18+W18+Z18+AC18</f>
        <v>61</v>
      </c>
      <c r="K18" s="107"/>
      <c r="L18" s="101">
        <f t="shared" si="2"/>
        <v>5</v>
      </c>
      <c r="M18" s="13">
        <f>COUNT(Q18,T18,W18,Z18,AC18,AF18,AI18,AL18)-2</f>
        <v>3</v>
      </c>
      <c r="N18" s="39"/>
      <c r="O18" s="46"/>
      <c r="P18" s="47">
        <v>5</v>
      </c>
      <c r="Q18" s="48">
        <f>IF(P18=0,0,IF(P18=1,IF(O$5&gt;40,48,IF(INT(O$5/5)-O$5/5=0,O$5+MIN(INT(O$5/5),8),O$5+1+MIN(INT(O$5/5),8))),IF(P18=2,IF(O$5&gt;40,44,IF(INT(O$5/8)-O$5/8=0,O$5-1+MIN(INT(O$5/8),5),O$5+MIN(INT(O$5/8),5))),IF(P18=3,IF(O$5&gt;40,41,IF(INT(O$5/13)-O$5/13=0,O$5-2+MIN(INT(O$5/13),3),O$5-1+MIN(INT(O$5/13),2))),IF(O$5&gt;40,IF(P18&gt;40,1,41-P18),O$5+1-P18)))))</f>
        <v>20</v>
      </c>
      <c r="R18" s="46"/>
      <c r="S18" s="47">
        <v>6</v>
      </c>
      <c r="T18" s="48">
        <f>IF(S18=0,0,IF(S18=1,IF(R$5&gt;40,48,IF(INT(R$5/5)-R$5/5=0,R$5+MIN(INT(R$5/5),8),R$5+1+MIN(INT(R$5/5),8))),IF(S18=2,IF(R$5&gt;40,44,IF(INT(R$5/8)-R$5/8=0,R$5-1+MIN(INT(R$5/8),5),R$5+MIN(INT(R$5/8),5))),IF(S18=3,IF(R$5&gt;40,41,IF(INT(R$5/13)-R$5/13=0,R$5-2+MIN(INT(R$5/13),3),R$5-1+MIN(INT(R$5/13),2))),IF(R$5&gt;40,IF(S18&gt;40,1,41-S18),R$5+1-S18)))))</f>
        <v>19</v>
      </c>
      <c r="U18" s="46"/>
      <c r="V18" s="47"/>
      <c r="W18" s="48"/>
      <c r="X18" s="46"/>
      <c r="Y18" s="102"/>
      <c r="Z18" s="145"/>
      <c r="AA18" s="46"/>
      <c r="AB18" s="102">
        <v>6</v>
      </c>
      <c r="AC18" s="48">
        <f>IF(AB18=0,0,IF(AB18=1,IF(AA$5&gt;40,48,IF(INT(AA$5/5)-AA$5/5=0,AA$5+MIN(INT(AA$5/5),8),AA$5+1+MIN(INT(AA$5/5),8))),IF(AB18=2,IF(AA$5&gt;40,44,IF(INT(AA$5/8)-AA$5/8=0,AA$5-1+MIN(INT(AA$5/8),5),AA$5+MIN(INT(AA$5/8),5))),IF(AB18=3,IF(AA$5&gt;40,41,IF(INT(AA$5/13)-AA$5/13=0,AA$5-2+MIN(INT(AA$5/13),3),AA$5-1+MIN(INT(AA$5/13),2))),IF(AA$5&gt;40,IF(AB18&gt;40,1,41-AB18),AA$5+1-AB18)))))</f>
        <v>22</v>
      </c>
      <c r="AD18" s="46"/>
      <c r="AE18" s="47">
        <v>25</v>
      </c>
      <c r="AF18" s="48">
        <f t="shared" si="3"/>
        <v>16</v>
      </c>
      <c r="AG18" s="46"/>
      <c r="AH18" s="47"/>
      <c r="AI18" s="48"/>
      <c r="AJ18" s="46"/>
      <c r="AK18" s="70">
        <v>4</v>
      </c>
      <c r="AL18" s="48">
        <f>IF(AK18=0,0,IF(AK18=1,IF(AJ$5&gt;40,48,IF(INT(AJ$5/5)-AJ$5/5=0,AJ$5+MIN(INT(AJ$5/5),8),AJ$5+1+MIN(INT(AJ$5/5),8))),IF(AK18=2,IF(AJ$5&gt;40,44,IF(INT(AJ$5/8)-AJ$5/8=0,AJ$5-1+MIN(INT(AJ$5/8),5),AJ$5+MIN(INT(AJ$5/8),5))),IF(AK18=3,IF(AJ$5&gt;40,41,IF(INT(AJ$5/13)-AJ$5/13=0,AJ$5-2+MIN(INT(AJ$5/13),3),AJ$5-1+MIN(INT(AJ$5/13),2))),IF(AJ$5&gt;40,IF(AK18&gt;40,1,41-AK18),AJ$5+1-AK18)))))</f>
        <v>15</v>
      </c>
    </row>
    <row r="19" spans="1:38" s="10" customFormat="1" ht="12" customHeight="1">
      <c r="A19" s="64">
        <f t="shared" si="4"/>
        <v>13</v>
      </c>
      <c r="B19" s="33" t="s">
        <v>182</v>
      </c>
      <c r="C19" s="67">
        <f t="shared" si="1"/>
      </c>
      <c r="D19" s="69"/>
      <c r="E19" s="13" t="s">
        <v>11</v>
      </c>
      <c r="F19" s="19">
        <v>37422</v>
      </c>
      <c r="G19" s="122">
        <v>111213</v>
      </c>
      <c r="H19" s="13" t="s">
        <v>13</v>
      </c>
      <c r="I19" s="9"/>
      <c r="J19" s="94">
        <f>Q19+T19+W19+Z19+AC19+AF19+AI19+AL19</f>
        <v>58</v>
      </c>
      <c r="K19" s="107"/>
      <c r="L19" s="101">
        <f t="shared" si="2"/>
        <v>2</v>
      </c>
      <c r="M19" s="13">
        <f>COUNT(Q19,T19,W19,Z19,AC19,AF19,AI19,AL19)</f>
        <v>2</v>
      </c>
      <c r="N19" s="39"/>
      <c r="O19" s="46"/>
      <c r="P19" s="47"/>
      <c r="Q19" s="48"/>
      <c r="R19" s="46"/>
      <c r="S19" s="47"/>
      <c r="T19" s="48"/>
      <c r="U19" s="46"/>
      <c r="V19" s="47">
        <v>19</v>
      </c>
      <c r="W19" s="48">
        <f>IF(V19=0,0,IF(V19=1,IF(U$5&gt;40,48,IF(INT(U$5/5)-U$5/5=0,U$5+MIN(INT(U$5/5),8),U$5+1+MIN(INT(U$5/5),8))),IF(V19=2,IF(U$5&gt;40,44,IF(INT(U$5/8)-U$5/8=0,U$5-1+MIN(INT(U$5/8),5),U$5+MIN(INT(U$5/8),5))),IF(V19=3,IF(U$5&gt;40,41,IF(INT(U$5/13)-U$5/13=0,U$5-2+MIN(INT(U$5/13),3),U$5-1+MIN(INT(U$5/13),2))),IF(U$5&gt;40,IF(V19&gt;40,1,41-V19),U$5+1-V19)))))</f>
        <v>22</v>
      </c>
      <c r="X19" s="46"/>
      <c r="Y19" s="70"/>
      <c r="Z19" s="11"/>
      <c r="AA19" s="46"/>
      <c r="AB19" s="70"/>
      <c r="AC19" s="11"/>
      <c r="AD19" s="46"/>
      <c r="AE19" s="47">
        <v>5</v>
      </c>
      <c r="AF19" s="62">
        <f t="shared" si="3"/>
        <v>36</v>
      </c>
      <c r="AG19" s="46"/>
      <c r="AH19" s="47"/>
      <c r="AI19" s="11"/>
      <c r="AJ19" s="46"/>
      <c r="AK19" s="70"/>
      <c r="AL19" s="11"/>
    </row>
    <row r="20" spans="1:38" s="10" customFormat="1" ht="12" customHeight="1">
      <c r="A20" s="64">
        <f t="shared" si="4"/>
        <v>14</v>
      </c>
      <c r="B20" s="12" t="s">
        <v>20</v>
      </c>
      <c r="C20" s="67">
        <f t="shared" si="1"/>
      </c>
      <c r="D20" s="67"/>
      <c r="E20" s="13" t="s">
        <v>19</v>
      </c>
      <c r="F20" s="19">
        <v>36794</v>
      </c>
      <c r="G20" s="117">
        <v>124379</v>
      </c>
      <c r="H20" s="13">
        <v>9002016</v>
      </c>
      <c r="I20" s="60"/>
      <c r="J20" s="94">
        <f>Q20+T20+W20+Z20+AC20+AF20+AI20+AL20</f>
        <v>55</v>
      </c>
      <c r="K20" s="107"/>
      <c r="L20" s="101">
        <f t="shared" si="2"/>
        <v>3</v>
      </c>
      <c r="M20" s="13">
        <f>COUNT(Q20,T20,W20,Z20,AC20,AF20,AI20,AL20)</f>
        <v>3</v>
      </c>
      <c r="N20" s="39"/>
      <c r="O20" s="46"/>
      <c r="P20" s="47"/>
      <c r="Q20" s="48"/>
      <c r="R20" s="46"/>
      <c r="S20" s="47">
        <v>7</v>
      </c>
      <c r="T20" s="48">
        <f>IF(S20=0,0,IF(S20=1,IF(R$5&gt;40,48,IF(INT(R$5/5)-R$5/5=0,R$5+MIN(INT(R$5/5),8),R$5+1+MIN(INT(R$5/5),8))),IF(S20=2,IF(R$5&gt;40,44,IF(INT(R$5/8)-R$5/8=0,R$5-1+MIN(INT(R$5/8),5),R$5+MIN(INT(R$5/8),5))),IF(S20=3,IF(R$5&gt;40,41,IF(INT(R$5/13)-R$5/13=0,R$5-2+MIN(INT(R$5/13),3),R$5-1+MIN(INT(R$5/13),2))),IF(R$5&gt;40,IF(S20&gt;40,1,41-S20),R$5+1-S20)))))</f>
        <v>18</v>
      </c>
      <c r="U20" s="46"/>
      <c r="V20" s="47"/>
      <c r="W20" s="48"/>
      <c r="X20" s="46"/>
      <c r="Y20" s="47">
        <v>3</v>
      </c>
      <c r="Z20" s="48">
        <f>IF(Y20=0,0,IF(Y20=1,IF(X$5&gt;40,48,IF(INT(X$5/5)-X$5/5=0,X$5+MIN(INT(X$5/5),8),X$5+1+MIN(INT(X$5/5),8))),IF(Y20=2,IF(X$5&gt;40,44,IF(INT(X$5/8)-X$5/8=0,X$5-1+MIN(INT(X$5/8),5),X$5+MIN(INT(X$5/8),5))),IF(Y20=3,IF(X$5&gt;40,41,IF(INT(X$5/13)-X$5/13=0,X$5-2+MIN(INT(X$5/13),3),X$5-1+MIN(INT(X$5/13),2))),IF(X$5&gt;40,IF(Y20&gt;40,1,41-Y20),X$5+1-Y20)))))</f>
        <v>22</v>
      </c>
      <c r="AA20" s="46"/>
      <c r="AB20" s="47"/>
      <c r="AC20" s="11"/>
      <c r="AD20" s="46"/>
      <c r="AE20" s="47"/>
      <c r="AF20" s="59"/>
      <c r="AG20" s="46"/>
      <c r="AH20" s="47">
        <v>6</v>
      </c>
      <c r="AI20" s="48">
        <f>IF(AH20=0,0,IF(AH20=1,IF(AG$5&gt;40,48,IF(INT(AG$5/5)-AG$5/5=0,AG$5+MIN(INT(AG$5/5),8),AG$5+1+MIN(INT(AG$5/5),8))),IF(AH20=2,IF(AG$5&gt;40,44,IF(INT(AG$5/8)-AG$5/8=0,AG$5-1+MIN(INT(AG$5/8),5),AG$5+MIN(INT(AG$5/8),5))),IF(AH20=3,IF(AG$5&gt;40,41,IF(INT(AG$5/13)-AG$5/13=0,AG$5-2+MIN(INT(AG$5/13),3),AG$5-1+MIN(INT(AG$5/13),2))),IF(AG$5&gt;40,IF(AH20&gt;40,1,41-AH20),AG$5+1-AH20)))))</f>
        <v>15</v>
      </c>
      <c r="AJ20" s="46"/>
      <c r="AK20" s="47"/>
      <c r="AL20" s="48"/>
    </row>
    <row r="21" spans="1:38" s="10" customFormat="1" ht="12" customHeight="1">
      <c r="A21" s="163">
        <f t="shared" si="4"/>
        <v>15</v>
      </c>
      <c r="B21" s="7" t="s">
        <v>231</v>
      </c>
      <c r="C21" s="67" t="str">
        <f t="shared" si="1"/>
        <v>Jun</v>
      </c>
      <c r="D21" s="66"/>
      <c r="E21" s="15" t="s">
        <v>4</v>
      </c>
      <c r="F21" s="19">
        <v>38745</v>
      </c>
      <c r="G21" s="123">
        <v>162606</v>
      </c>
      <c r="H21" s="13" t="s">
        <v>232</v>
      </c>
      <c r="I21" s="9"/>
      <c r="J21" s="94">
        <f>Q21+T21+W21+Z21+AC21+AF21+AI21+AL21</f>
        <v>52</v>
      </c>
      <c r="K21" s="107"/>
      <c r="L21" s="101">
        <f t="shared" si="2"/>
        <v>3</v>
      </c>
      <c r="M21" s="13">
        <f>COUNT(Q21,T21,W21,Z21,AC21,AF21,AI21,AL21)</f>
        <v>3</v>
      </c>
      <c r="N21" s="39"/>
      <c r="O21" s="46"/>
      <c r="P21" s="47">
        <v>6</v>
      </c>
      <c r="Q21" s="48">
        <f>IF(P21=0,0,IF(P21=1,IF(O$5&gt;40,48,IF(INT(O$5/5)-O$5/5=0,O$5+MIN(INT(O$5/5),8),O$5+1+MIN(INT(O$5/5),8))),IF(P21=2,IF(O$5&gt;40,44,IF(INT(O$5/8)-O$5/8=0,O$5-1+MIN(INT(O$5/8),5),O$5+MIN(INT(O$5/8),5))),IF(P21=3,IF(O$5&gt;40,41,IF(INT(O$5/13)-O$5/13=0,O$5-2+MIN(INT(O$5/13),3),O$5-1+MIN(INT(O$5/13),2))),IF(O$5&gt;40,IF(P21&gt;40,1,41-P21),O$5+1-P21)))))</f>
        <v>19</v>
      </c>
      <c r="R21" s="46"/>
      <c r="S21" s="47"/>
      <c r="T21" s="48"/>
      <c r="U21" s="46"/>
      <c r="V21" s="47"/>
      <c r="W21" s="11"/>
      <c r="X21" s="46"/>
      <c r="Y21" s="47"/>
      <c r="Z21" s="48"/>
      <c r="AA21" s="46"/>
      <c r="AB21" s="47"/>
      <c r="AC21" s="11"/>
      <c r="AD21" s="46"/>
      <c r="AE21" s="47">
        <v>14</v>
      </c>
      <c r="AF21" s="48">
        <f>IF(AE21=0,0,IF(AE21=1,IF(AD$5&gt;40,48,IF(INT(AD$5/5)-AD$5/5=0,AD$5+MIN(INT(AD$5/5),8),AD$5+1+MIN(INT(AD$5/5),8))),IF(AE21=2,IF(AD$5&gt;40,44,IF(INT(AD$5/8)-AD$5/8=0,AD$5-1+MIN(INT(AD$5/8),5),AD$5+MIN(INT(AD$5/8),5))),IF(AE21=3,IF(AD$5&gt;40,41,IF(INT(AD$5/13)-AD$5/13=0,AD$5-2+MIN(INT(AD$5/13),3),AD$5-1+MIN(INT(AD$5/13),2))),IF(AD$5&gt;40,IF(AE21&gt;40,1,41-AE21),AD$5+1-AE21)))))</f>
        <v>27</v>
      </c>
      <c r="AG21" s="46"/>
      <c r="AH21" s="47"/>
      <c r="AI21" s="11"/>
      <c r="AJ21" s="46"/>
      <c r="AK21" s="70">
        <v>13</v>
      </c>
      <c r="AL21" s="48">
        <f>IF(AK21=0,0,IF(AK21=1,IF(AJ$5&gt;40,48,IF(INT(AJ$5/5)-AJ$5/5=0,AJ$5+MIN(INT(AJ$5/5),8),AJ$5+1+MIN(INT(AJ$5/5),8))),IF(AK21=2,IF(AJ$5&gt;40,44,IF(INT(AJ$5/8)-AJ$5/8=0,AJ$5-1+MIN(INT(AJ$5/8),5),AJ$5+MIN(INT(AJ$5/8),5))),IF(AK21=3,IF(AJ$5&gt;40,41,IF(INT(AJ$5/13)-AJ$5/13=0,AJ$5-2+MIN(INT(AJ$5/13),3),AJ$5-1+MIN(INT(AJ$5/13),2))),IF(AJ$5&gt;40,IF(AK21&gt;40,1,41-AK21),AJ$5+1-AK21)))))</f>
        <v>6</v>
      </c>
    </row>
    <row r="22" spans="1:38" s="10" customFormat="1" ht="12" customHeight="1">
      <c r="A22" s="151"/>
      <c r="B22" s="33" t="s">
        <v>247</v>
      </c>
      <c r="C22" s="67" t="str">
        <f t="shared" si="1"/>
        <v>Jun</v>
      </c>
      <c r="D22" s="69"/>
      <c r="E22" s="13" t="s">
        <v>16</v>
      </c>
      <c r="F22" s="19">
        <v>39239</v>
      </c>
      <c r="G22" s="122">
        <v>164467</v>
      </c>
      <c r="H22" s="133" t="s">
        <v>248</v>
      </c>
      <c r="I22" s="111"/>
      <c r="J22" s="94">
        <f>Q22+T22+W22+Z22+AC22+AF22+AI22+AL22</f>
        <v>52</v>
      </c>
      <c r="K22" s="107"/>
      <c r="L22" s="101">
        <f t="shared" si="2"/>
        <v>2</v>
      </c>
      <c r="M22" s="13">
        <f>COUNT(Q22,T22,W22,Z22,AC22,AF22,AI22,AL22)</f>
        <v>2</v>
      </c>
      <c r="N22" s="39"/>
      <c r="O22" s="46"/>
      <c r="P22" s="47"/>
      <c r="Q22" s="48"/>
      <c r="R22" s="46"/>
      <c r="S22" s="47"/>
      <c r="T22" s="48"/>
      <c r="U22" s="46"/>
      <c r="V22" s="47"/>
      <c r="W22" s="48"/>
      <c r="X22" s="46"/>
      <c r="Y22" s="47">
        <v>4</v>
      </c>
      <c r="Z22" s="48">
        <f>IF(Y22=0,0,IF(Y22=1,IF(X$5&gt;40,48,IF(INT(X$5/5)-X$5/5=0,X$5+MIN(INT(X$5/5),8),X$5+1+MIN(INT(X$5/5),8))),IF(Y22=2,IF(X$5&gt;40,44,IF(INT(X$5/8)-X$5/8=0,X$5-1+MIN(INT(X$5/8),5),X$5+MIN(INT(X$5/8),5))),IF(Y22=3,IF(X$5&gt;40,41,IF(INT(X$5/13)-X$5/13=0,X$5-2+MIN(INT(X$5/13),3),X$5-1+MIN(INT(X$5/13),2))),IF(X$5&gt;40,IF(Y22&gt;40,1,41-Y22),X$5+1-Y22)))))</f>
        <v>19</v>
      </c>
      <c r="AA22" s="46"/>
      <c r="AB22" s="47">
        <v>1</v>
      </c>
      <c r="AC22" s="48">
        <f>IF(AB22=0,0,IF(AB22=1,IF(AA$5&gt;40,48,IF(INT(AA$5/5)-AA$5/5=0,AA$5+MIN(INT(AA$5/5),8),AA$5+1+MIN(INT(AA$5/5),8))),IF(AB22=2,IF(AA$5&gt;40,44,IF(INT(AA$5/8)-AA$5/8=0,AA$5-1+MIN(INT(AA$5/8),5),AA$5+MIN(INT(AA$5/8),5))),IF(AB22=3,IF(AA$5&gt;40,41,IF(INT(AA$5/13)-AA$5/13=0,AA$5-2+MIN(INT(AA$5/13),3),AA$5-1+MIN(INT(AA$5/13),2))),IF(AA$5&gt;40,IF(AB22&gt;40,1,41-AB22),AA$5+1-AB22)))))</f>
        <v>33</v>
      </c>
      <c r="AD22" s="46"/>
      <c r="AE22" s="47"/>
      <c r="AF22" s="48"/>
      <c r="AG22" s="46"/>
      <c r="AH22" s="47"/>
      <c r="AI22" s="62"/>
      <c r="AJ22" s="46"/>
      <c r="AK22" s="47"/>
      <c r="AL22" s="48"/>
    </row>
    <row r="23" spans="1:38" s="10" customFormat="1" ht="12" customHeight="1">
      <c r="A23" s="151"/>
      <c r="B23" s="33" t="s">
        <v>67</v>
      </c>
      <c r="C23" s="67">
        <f t="shared" si="1"/>
      </c>
      <c r="D23" s="69"/>
      <c r="E23" s="13" t="s">
        <v>95</v>
      </c>
      <c r="F23" s="19">
        <v>29792</v>
      </c>
      <c r="G23" s="122">
        <v>132841</v>
      </c>
      <c r="H23" s="13" t="s">
        <v>250</v>
      </c>
      <c r="I23" s="9"/>
      <c r="J23" s="94">
        <f>Q23+W23+Z23+AC23+AF23+AI23+AL23</f>
        <v>52</v>
      </c>
      <c r="K23" s="107"/>
      <c r="L23" s="101">
        <f t="shared" si="2"/>
        <v>4</v>
      </c>
      <c r="M23" s="13">
        <f>COUNT(Q23,T23,W23,Z23,AC23,AF23,AI23,AL23)-1</f>
        <v>3</v>
      </c>
      <c r="N23" s="39"/>
      <c r="O23" s="46"/>
      <c r="P23" s="47"/>
      <c r="Q23" s="48"/>
      <c r="R23" s="46"/>
      <c r="S23" s="47">
        <v>13</v>
      </c>
      <c r="T23" s="48">
        <f>IF(S23=0,0,IF(S23=1,IF(R$5&gt;40,48,IF(INT(R$5/5)-R$5/5=0,R$5+MIN(INT(R$5/5),8),R$5+1+MIN(INT(R$5/5),8))),IF(S23=2,IF(R$5&gt;40,44,IF(INT(R$5/8)-R$5/8=0,R$5-1+MIN(INT(R$5/8),5),R$5+MIN(INT(R$5/8),5))),IF(S23=3,IF(R$5&gt;40,41,IF(INT(R$5/13)-R$5/13=0,R$5-2+MIN(INT(R$5/13),3),R$5-1+MIN(INT(R$5/13),2))),IF(R$5&gt;40,IF(S23&gt;40,1,41-S23),R$5+1-S23)))))</f>
        <v>12</v>
      </c>
      <c r="U23" s="46"/>
      <c r="V23" s="47"/>
      <c r="W23" s="48"/>
      <c r="X23" s="46"/>
      <c r="Y23" s="102">
        <v>6</v>
      </c>
      <c r="Z23" s="48">
        <f>IF(Y23=0,0,IF(Y23=1,IF(X$5&gt;40,48,IF(INT(X$5/5)-X$5/5=0,X$5+MIN(INT(X$5/5),8),X$5+1+MIN(INT(X$5/5),8))),IF(Y23=2,IF(X$5&gt;40,44,IF(INT(X$5/8)-X$5/8=0,X$5-1+MIN(INT(X$5/8),5),X$5+MIN(INT(X$5/8),5))),IF(Y23=3,IF(X$5&gt;40,41,IF(INT(X$5/13)-X$5/13=0,X$5-2+MIN(INT(X$5/13),3),X$5-1+MIN(INT(X$5/13),2))),IF(X$5&gt;40,IF(Y23&gt;40,1,41-Y23),X$5+1-Y23)))))</f>
        <v>17</v>
      </c>
      <c r="AA23" s="46"/>
      <c r="AB23" s="47"/>
      <c r="AC23" s="48"/>
      <c r="AD23" s="46"/>
      <c r="AE23" s="47">
        <v>20</v>
      </c>
      <c r="AF23" s="48">
        <f>IF(AE23=0,0,IF(AE23=1,IF(AD$5&gt;40,48,IF(INT(AD$5/5)-AD$5/5=0,AD$5+MIN(INT(AD$5/5),8),AD$5+1+MIN(INT(AD$5/5),8))),IF(AE23=2,IF(AD$5&gt;40,44,IF(INT(AD$5/8)-AD$5/8=0,AD$5-1+MIN(INT(AD$5/8),5),AD$5+MIN(INT(AD$5/8),5))),IF(AE23=3,IF(AD$5&gt;40,41,IF(INT(AD$5/13)-AD$5/13=0,AD$5-2+MIN(INT(AD$5/13),3),AD$5-1+MIN(INT(AD$5/13),2))),IF(AD$5&gt;40,IF(AE23&gt;40,1,41-AE23),AD$5+1-AE23)))))</f>
        <v>21</v>
      </c>
      <c r="AG23" s="46"/>
      <c r="AH23" s="47">
        <v>7</v>
      </c>
      <c r="AI23" s="48">
        <f>IF(AH23=0,0,IF(AH23=1,IF(AG$5&gt;40,48,IF(INT(AG$5/5)-AG$5/5=0,AG$5+MIN(INT(AG$5/5),8),AG$5+1+MIN(INT(AG$5/5),8))),IF(AH23=2,IF(AG$5&gt;40,44,IF(INT(AG$5/8)-AG$5/8=0,AG$5-1+MIN(INT(AG$5/8),5),AG$5+MIN(INT(AG$5/8),5))),IF(AH23=3,IF(AG$5&gt;40,41,IF(INT(AG$5/13)-AG$5/13=0,AG$5-2+MIN(INT(AG$5/13),3),AG$5-1+MIN(INT(AG$5/13),2))),IF(AG$5&gt;40,IF(AH23&gt;40,1,41-AH23),AG$5+1-AH23)))))</f>
        <v>14</v>
      </c>
      <c r="AJ23" s="46"/>
      <c r="AK23" s="47"/>
      <c r="AL23" s="48"/>
    </row>
    <row r="24" spans="1:38" s="10" customFormat="1" ht="12" customHeight="1">
      <c r="A24" s="64">
        <f>ROW(A24)-6</f>
        <v>18</v>
      </c>
      <c r="B24" s="99" t="s">
        <v>159</v>
      </c>
      <c r="C24" s="67" t="str">
        <f t="shared" si="1"/>
        <v>Jun</v>
      </c>
      <c r="D24" s="66"/>
      <c r="E24" s="81" t="s">
        <v>11</v>
      </c>
      <c r="F24" s="100">
        <v>38052</v>
      </c>
      <c r="G24" s="127">
        <v>111169</v>
      </c>
      <c r="H24" s="13" t="s">
        <v>76</v>
      </c>
      <c r="I24" s="9"/>
      <c r="J24" s="94">
        <f>Q24+T24+W24+Z24+AC24+AF24+AI24+AL24</f>
        <v>48</v>
      </c>
      <c r="K24" s="107"/>
      <c r="L24" s="101">
        <f t="shared" si="2"/>
        <v>1</v>
      </c>
      <c r="M24" s="13">
        <f>COUNT(Q24,T24,W24,Z24,AC24,AF24,AI24,AL24)</f>
        <v>1</v>
      </c>
      <c r="N24" s="39"/>
      <c r="O24" s="46"/>
      <c r="P24" s="47"/>
      <c r="Q24" s="48"/>
      <c r="R24" s="46"/>
      <c r="S24" s="47"/>
      <c r="T24" s="48"/>
      <c r="U24" s="46"/>
      <c r="V24" s="47">
        <v>1</v>
      </c>
      <c r="W24" s="48">
        <f>IF(V24=0,0,IF(V24=1,IF(U$5&gt;40,48,IF(INT(U$5/5)-U$5/5=0,U$5+MIN(INT(U$5/5),8),U$5+1+MIN(INT(U$5/5),8))),IF(V24=2,IF(U$5&gt;40,44,IF(INT(U$5/8)-U$5/8=0,U$5-1+MIN(INT(U$5/8),5),U$5+MIN(INT(U$5/8),5))),IF(V24=3,IF(U$5&gt;40,41,IF(INT(U$5/13)-U$5/13=0,U$5-2+MIN(INT(U$5/13),3),U$5-1+MIN(INT(U$5/13),2))),IF(U$5&gt;40,IF(V24&gt;40,1,41-V24),U$5+1-V24)))))</f>
        <v>48</v>
      </c>
      <c r="X24" s="46"/>
      <c r="Y24" s="136"/>
      <c r="Z24" s="11"/>
      <c r="AA24" s="46"/>
      <c r="AB24" s="136"/>
      <c r="AC24" s="11"/>
      <c r="AD24" s="46"/>
      <c r="AE24" s="136"/>
      <c r="AF24" s="11"/>
      <c r="AG24" s="46"/>
      <c r="AH24" s="136"/>
      <c r="AI24" s="11"/>
      <c r="AJ24" s="46"/>
      <c r="AK24" s="136"/>
      <c r="AL24" s="11"/>
    </row>
    <row r="25" spans="1:38" s="10" customFormat="1" ht="12" customHeight="1">
      <c r="A25" s="64">
        <f>ROW(A25)-6</f>
        <v>19</v>
      </c>
      <c r="B25" s="33" t="s">
        <v>130</v>
      </c>
      <c r="C25" s="67">
        <f t="shared" si="1"/>
      </c>
      <c r="D25" s="69"/>
      <c r="E25" s="13" t="s">
        <v>95</v>
      </c>
      <c r="F25" s="19">
        <v>28170</v>
      </c>
      <c r="G25" s="122">
        <v>138705</v>
      </c>
      <c r="H25" s="13" t="s">
        <v>129</v>
      </c>
      <c r="I25" s="9"/>
      <c r="J25" s="94">
        <f>Q25+T25+W25+Z25+AC25+AF25+AL25</f>
        <v>46</v>
      </c>
      <c r="K25" s="107"/>
      <c r="L25" s="101">
        <f t="shared" si="2"/>
        <v>4</v>
      </c>
      <c r="M25" s="13">
        <f>COUNT(Q25,T25,W25,Z25,AC25,AF25,AI25,AL25)-1</f>
        <v>3</v>
      </c>
      <c r="N25" s="39"/>
      <c r="O25" s="46"/>
      <c r="P25" s="47"/>
      <c r="Q25" s="48"/>
      <c r="R25" s="46"/>
      <c r="S25" s="47">
        <v>10</v>
      </c>
      <c r="T25" s="48">
        <f>IF(S25=0,0,IF(S25=1,IF(R$5&gt;40,48,IF(INT(R$5/5)-R$5/5=0,R$5+MIN(INT(R$5/5),8),R$5+1+MIN(INT(R$5/5),8))),IF(S25=2,IF(R$5&gt;40,44,IF(INT(R$5/8)-R$5/8=0,R$5-1+MIN(INT(R$5/8),5),R$5+MIN(INT(R$5/8),5))),IF(S25=3,IF(R$5&gt;40,41,IF(INT(R$5/13)-R$5/13=0,R$5-2+MIN(INT(R$5/13),3),R$5-1+MIN(INT(R$5/13),2))),IF(R$5&gt;40,IF(S25&gt;40,1,41-S25),R$5+1-S25)))))</f>
        <v>15</v>
      </c>
      <c r="U25" s="46"/>
      <c r="V25" s="47"/>
      <c r="W25" s="48"/>
      <c r="X25" s="46"/>
      <c r="Y25" s="47">
        <v>11</v>
      </c>
      <c r="Z25" s="48">
        <f>IF(Y25=0,0,IF(Y25=1,IF(X$5&gt;40,48,IF(INT(X$5/5)-X$5/5=0,X$5+MIN(INT(X$5/5),8),X$5+1+MIN(INT(X$5/5),8))),IF(Y25=2,IF(X$5&gt;40,44,IF(INT(X$5/8)-X$5/8=0,X$5-1+MIN(INT(X$5/8),5),X$5+MIN(INT(X$5/8),5))),IF(Y25=3,IF(X$5&gt;40,41,IF(INT(X$5/13)-X$5/13=0,X$5-2+MIN(INT(X$5/13),3),X$5-1+MIN(INT(X$5/13),2))),IF(X$5&gt;40,IF(Y25&gt;40,1,41-Y25),X$5+1-Y25)))))</f>
        <v>12</v>
      </c>
      <c r="AA25" s="46"/>
      <c r="AB25" s="47"/>
      <c r="AC25" s="62"/>
      <c r="AD25" s="46"/>
      <c r="AE25" s="47">
        <v>22</v>
      </c>
      <c r="AF25" s="62">
        <f>IF(AE25=0,0,IF(AE25=1,IF(AD$5&gt;40,48,IF(INT(AD$5/5)-AD$5/5=0,AD$5+MIN(INT(AD$5/5),8),AD$5+1+MIN(INT(AD$5/5),8))),IF(AE25=2,IF(AD$5&gt;40,44,IF(INT(AD$5/8)-AD$5/8=0,AD$5-1+MIN(INT(AD$5/8),5),AD$5+MIN(INT(AD$5/8),5))),IF(AE25=3,IF(AD$5&gt;40,41,IF(INT(AD$5/13)-AD$5/13=0,AD$5-2+MIN(INT(AD$5/13),3),AD$5-1+MIN(INT(AD$5/13),2))),IF(AD$5&gt;40,IF(AE25&gt;40,1,41-AE25),AD$5+1-AE25)))))</f>
        <v>19</v>
      </c>
      <c r="AG25" s="46"/>
      <c r="AH25" s="47">
        <v>9</v>
      </c>
      <c r="AI25" s="62">
        <f>IF(AH25=0,0,IF(AH25=1,IF(AG$5&gt;40,48,IF(INT(AG$5/5)-AG$5/5=0,AG$5+MIN(INT(AG$5/5),8),AG$5+1+MIN(INT(AG$5/5),8))),IF(AH25=2,IF(AG$5&gt;40,44,IF(INT(AG$5/8)-AG$5/8=0,AG$5-1+MIN(INT(AG$5/8),5),AG$5+MIN(INT(AG$5/8),5))),IF(AH25=3,IF(AG$5&gt;40,41,IF(INT(AG$5/13)-AG$5/13=0,AG$5-2+MIN(INT(AG$5/13),3),AG$5-1+MIN(INT(AG$5/13),2))),IF(AG$5&gt;40,IF(AH25&gt;40,1,41-AH25),AG$5+1-AH25)))))</f>
        <v>12</v>
      </c>
      <c r="AJ25" s="46"/>
      <c r="AK25" s="47"/>
      <c r="AL25" s="48"/>
    </row>
    <row r="26" spans="1:38" s="10" customFormat="1" ht="12" customHeight="1">
      <c r="A26" s="64">
        <f>ROW(A26)-6</f>
        <v>20</v>
      </c>
      <c r="B26" s="112" t="s">
        <v>204</v>
      </c>
      <c r="C26" s="67">
        <f t="shared" si="1"/>
      </c>
      <c r="D26" s="74" t="s">
        <v>23</v>
      </c>
      <c r="E26" s="13" t="s">
        <v>11</v>
      </c>
      <c r="F26" s="19">
        <v>37574</v>
      </c>
      <c r="G26" s="122">
        <v>134295</v>
      </c>
      <c r="H26" s="13" t="s">
        <v>97</v>
      </c>
      <c r="I26" s="6"/>
      <c r="J26" s="94">
        <f>T26+W26+Z26+AC26+AF26+AI26+AL26</f>
        <v>41</v>
      </c>
      <c r="K26" s="107"/>
      <c r="L26" s="101">
        <f t="shared" si="2"/>
        <v>4</v>
      </c>
      <c r="M26" s="13">
        <f>COUNT(Q26,T26,W26,Z26,AC26,AF26,AI26,AL26)-1</f>
        <v>3</v>
      </c>
      <c r="N26" s="39"/>
      <c r="O26" s="46"/>
      <c r="P26" s="47">
        <v>20</v>
      </c>
      <c r="Q26" s="48">
        <f>IF(P26=0,0,IF(P26=1,IF(O$5&gt;40,48,IF(INT(O$5/5)-O$5/5=0,O$5+MIN(INT(O$5/5),8),O$5+1+MIN(INT(O$5/5),8))),IF(P26=2,IF(O$5&gt;40,44,IF(INT(O$5/8)-O$5/8=0,O$5-1+MIN(INT(O$5/8),5),O$5+MIN(INT(O$5/8),5))),IF(P26=3,IF(O$5&gt;40,41,IF(INT(O$5/13)-O$5/13=0,O$5-2+MIN(INT(O$5/13),3),O$5-1+MIN(INT(O$5/13),2))),IF(O$5&gt;40,IF(P26&gt;40,1,41-P26),O$5+1-P26)))))</f>
        <v>5</v>
      </c>
      <c r="R26" s="46"/>
      <c r="S26" s="47"/>
      <c r="T26" s="48"/>
      <c r="U26" s="46"/>
      <c r="V26" s="47">
        <v>34</v>
      </c>
      <c r="W26" s="48">
        <f>IF(V26=0,0,IF(V26=1,IF(U$5&gt;40,48,IF(INT(U$5/5)-U$5/5=0,U$5+MIN(INT(U$5/5),8),U$5+1+MIN(INT(U$5/5),8))),IF(V26=2,IF(U$5&gt;40,44,IF(INT(U$5/8)-U$5/8=0,U$5-1+MIN(INT(U$5/8),5),U$5+MIN(INT(U$5/8),5))),IF(V26=3,IF(U$5&gt;40,41,IF(INT(U$5/13)-U$5/13=0,U$5-2+MIN(INT(U$5/13),3),U$5-1+MIN(INT(U$5/13),2))),IF(U$5&gt;40,IF(V26&gt;40,1,41-V26),U$5+1-V26)))))</f>
        <v>7</v>
      </c>
      <c r="X26" s="46"/>
      <c r="Y26" s="47"/>
      <c r="Z26" s="48"/>
      <c r="AA26" s="46"/>
      <c r="AB26" s="47"/>
      <c r="AC26" s="48"/>
      <c r="AD26" s="46"/>
      <c r="AE26" s="47">
        <v>17</v>
      </c>
      <c r="AF26" s="48">
        <f>IF(AE26=0,0,IF(AE26=1,IF(AD$5&gt;40,48,IF(INT(AD$5/5)-AD$5/5=0,AD$5+MIN(INT(AD$5/5),8),AD$5+1+MIN(INT(AD$5/5),8))),IF(AE26=2,IF(AD$5&gt;40,44,IF(INT(AD$5/8)-AD$5/8=0,AD$5-1+MIN(INT(AD$5/8),5),AD$5+MIN(INT(AD$5/8),5))),IF(AE26=3,IF(AD$5&gt;40,41,IF(INT(AD$5/13)-AD$5/13=0,AD$5-2+MIN(INT(AD$5/13),3),AD$5-1+MIN(INT(AD$5/13),2))),IF(AD$5&gt;40,IF(AE26&gt;40,1,41-AE26),AD$5+1-AE26)))))</f>
        <v>24</v>
      </c>
      <c r="AG26" s="46"/>
      <c r="AH26" s="47"/>
      <c r="AI26" s="48"/>
      <c r="AJ26" s="46"/>
      <c r="AK26" s="70">
        <v>9</v>
      </c>
      <c r="AL26" s="48">
        <f>IF(AK26=0,0,IF(AK26=1,IF(AJ$5&gt;40,48,IF(INT(AJ$5/5)-AJ$5/5=0,AJ$5+MIN(INT(AJ$5/5),8),AJ$5+1+MIN(INT(AJ$5/5),8))),IF(AK26=2,IF(AJ$5&gt;40,44,IF(INT(AJ$5/8)-AJ$5/8=0,AJ$5-1+MIN(INT(AJ$5/8),5),AJ$5+MIN(INT(AJ$5/8),5))),IF(AK26=3,IF(AJ$5&gt;40,41,IF(INT(AJ$5/13)-AJ$5/13=0,AJ$5-2+MIN(INT(AJ$5/13),3),AJ$5-1+MIN(INT(AJ$5/13),2))),IF(AJ$5&gt;40,IF(AK26&gt;40,1,41-AK26),AJ$5+1-AK26)))))</f>
        <v>10</v>
      </c>
    </row>
    <row r="27" spans="1:38" s="10" customFormat="1" ht="12" customHeight="1">
      <c r="A27" s="163">
        <f>ROW(A27)-6</f>
        <v>21</v>
      </c>
      <c r="B27" s="99" t="s">
        <v>158</v>
      </c>
      <c r="C27" s="67">
        <f t="shared" si="1"/>
      </c>
      <c r="D27" s="66"/>
      <c r="E27" s="81" t="s">
        <v>11</v>
      </c>
      <c r="F27" s="100">
        <v>37835</v>
      </c>
      <c r="G27" s="127">
        <v>111162</v>
      </c>
      <c r="H27" s="13" t="s">
        <v>77</v>
      </c>
      <c r="I27" s="9"/>
      <c r="J27" s="94">
        <f aca="true" t="shared" si="5" ref="J27:J59">Q27+T27+W27+Z27+AC27+AF27+AI27+AL27</f>
        <v>37</v>
      </c>
      <c r="K27" s="107"/>
      <c r="L27" s="101">
        <f t="shared" si="2"/>
        <v>1</v>
      </c>
      <c r="M27" s="13">
        <f aca="true" t="shared" si="6" ref="M27:M59">COUNT(Q27,T27,W27,Z27,AC27,AF27,AI27,AL27)</f>
        <v>1</v>
      </c>
      <c r="N27" s="39"/>
      <c r="O27" s="46"/>
      <c r="P27" s="47"/>
      <c r="Q27" s="48"/>
      <c r="R27" s="46"/>
      <c r="S27" s="47"/>
      <c r="T27" s="48"/>
      <c r="U27" s="46"/>
      <c r="V27" s="47">
        <v>4</v>
      </c>
      <c r="W27" s="48">
        <f>IF(V27=0,0,IF(V27=1,IF(U$5&gt;40,48,IF(INT(U$5/5)-U$5/5=0,U$5+MIN(INT(U$5/5),8),U$5+1+MIN(INT(U$5/5),8))),IF(V27=2,IF(U$5&gt;40,44,IF(INT(U$5/8)-U$5/8=0,U$5-1+MIN(INT(U$5/8),5),U$5+MIN(INT(U$5/8),5))),IF(V27=3,IF(U$5&gt;40,41,IF(INT(U$5/13)-U$5/13=0,U$5-2+MIN(INT(U$5/13),3),U$5-1+MIN(INT(U$5/13),2))),IF(U$5&gt;40,IF(V27&gt;40,1,41-V27),U$5+1-V27)))))</f>
        <v>37</v>
      </c>
      <c r="X27" s="46"/>
      <c r="Y27" s="70"/>
      <c r="Z27" s="11"/>
      <c r="AA27" s="46"/>
      <c r="AB27" s="70"/>
      <c r="AC27" s="11"/>
      <c r="AD27" s="46"/>
      <c r="AE27" s="70"/>
      <c r="AF27" s="11"/>
      <c r="AG27" s="46"/>
      <c r="AH27" s="70"/>
      <c r="AI27" s="59"/>
      <c r="AJ27" s="46"/>
      <c r="AK27" s="70"/>
      <c r="AL27" s="11"/>
    </row>
    <row r="28" spans="1:38" s="10" customFormat="1" ht="12" customHeight="1">
      <c r="A28" s="151"/>
      <c r="B28" s="12" t="s">
        <v>83</v>
      </c>
      <c r="C28" s="67">
        <f t="shared" si="1"/>
      </c>
      <c r="D28" s="68" t="s">
        <v>23</v>
      </c>
      <c r="E28" s="13" t="s">
        <v>11</v>
      </c>
      <c r="F28" s="19">
        <v>36823</v>
      </c>
      <c r="G28" s="117">
        <v>111177</v>
      </c>
      <c r="H28" s="13" t="s">
        <v>84</v>
      </c>
      <c r="I28" s="60"/>
      <c r="J28" s="94">
        <f t="shared" si="5"/>
        <v>37</v>
      </c>
      <c r="K28" s="107"/>
      <c r="L28" s="101">
        <f t="shared" si="2"/>
        <v>3</v>
      </c>
      <c r="M28" s="13">
        <f t="shared" si="6"/>
        <v>3</v>
      </c>
      <c r="N28" s="39"/>
      <c r="O28" s="129"/>
      <c r="P28" s="47"/>
      <c r="Q28" s="48"/>
      <c r="R28" s="129"/>
      <c r="S28" s="47"/>
      <c r="T28" s="48"/>
      <c r="U28" s="129"/>
      <c r="V28" s="47">
        <v>37</v>
      </c>
      <c r="W28" s="48">
        <f>IF(V28=0,0,IF(V28=1,IF(U$5&gt;40,48,IF(INT(U$5/5)-U$5/5=0,U$5+MIN(INT(U$5/5),8),U$5+1+MIN(INT(U$5/5),8))),IF(V28=2,IF(U$5&gt;40,44,IF(INT(U$5/8)-U$5/8=0,U$5-1+MIN(INT(U$5/8),5),U$5+MIN(INT(U$5/8),5))),IF(V28=3,IF(U$5&gt;40,41,IF(INT(U$5/13)-U$5/13=0,U$5-2+MIN(INT(U$5/13),3),U$5-1+MIN(INT(U$5/13),2))),IF(U$5&gt;40,IF(V28&gt;40,1,41-V28),U$5+1-V28)))))</f>
        <v>4</v>
      </c>
      <c r="X28" s="129"/>
      <c r="Y28" s="70"/>
      <c r="Z28" s="11"/>
      <c r="AA28" s="129"/>
      <c r="AB28" s="47">
        <v>10</v>
      </c>
      <c r="AC28" s="48">
        <f>IF(AB28=0,0,IF(AB28=1,IF(AA$5&gt;40,48,IF(INT(AA$5/5)-AA$5/5=0,AA$5+MIN(INT(AA$5/5),8),AA$5+1+MIN(INT(AA$5/5),8))),IF(AB28=2,IF(AA$5&gt;40,44,IF(INT(AA$5/8)-AA$5/8=0,AA$5-1+MIN(INT(AA$5/8),5),AA$5+MIN(INT(AA$5/8),5))),IF(AB28=3,IF(AA$5&gt;40,41,IF(INT(AA$5/13)-AA$5/13=0,AA$5-2+MIN(INT(AA$5/13),3),AA$5-1+MIN(INT(AA$5/13),2))),IF(AA$5&gt;40,IF(AB28&gt;40,1,41-AB28),AA$5+1-AB28)))))</f>
        <v>18</v>
      </c>
      <c r="AD28" s="129"/>
      <c r="AE28" s="47">
        <v>26</v>
      </c>
      <c r="AF28" s="48">
        <f>IF(AE28=0,0,IF(AE28=1,IF(AD$5&gt;40,48,IF(INT(AD$5/5)-AD$5/5=0,AD$5+MIN(INT(AD$5/5),8),AD$5+1+MIN(INT(AD$5/5),8))),IF(AE28=2,IF(AD$5&gt;40,44,IF(INT(AD$5/8)-AD$5/8=0,AD$5-1+MIN(INT(AD$5/8),5),AD$5+MIN(INT(AD$5/8),5))),IF(AE28=3,IF(AD$5&gt;40,41,IF(INT(AD$5/13)-AD$5/13=0,AD$5-2+MIN(INT(AD$5/13),3),AD$5-1+MIN(INT(AD$5/13),2))),IF(AD$5&gt;40,IF(AE28&gt;40,1,41-AE28),AD$5+1-AE28)))))</f>
        <v>15</v>
      </c>
      <c r="AG28" s="129"/>
      <c r="AH28" s="70"/>
      <c r="AI28" s="11"/>
      <c r="AJ28" s="129"/>
      <c r="AK28" s="70"/>
      <c r="AL28" s="11"/>
    </row>
    <row r="29" spans="1:38" s="10" customFormat="1" ht="12" customHeight="1">
      <c r="A29" s="64">
        <f>ROW(A29)-6</f>
        <v>23</v>
      </c>
      <c r="B29" s="99" t="s">
        <v>162</v>
      </c>
      <c r="C29" s="67">
        <f t="shared" si="1"/>
      </c>
      <c r="D29" s="66"/>
      <c r="E29" s="81" t="s">
        <v>17</v>
      </c>
      <c r="F29" s="100">
        <v>36929</v>
      </c>
      <c r="G29" s="127">
        <v>164710</v>
      </c>
      <c r="H29" s="13" t="s">
        <v>163</v>
      </c>
      <c r="I29" s="9"/>
      <c r="J29" s="94">
        <f t="shared" si="5"/>
        <v>35</v>
      </c>
      <c r="K29" s="107"/>
      <c r="L29" s="101">
        <f t="shared" si="2"/>
        <v>1</v>
      </c>
      <c r="M29" s="13">
        <f t="shared" si="6"/>
        <v>1</v>
      </c>
      <c r="N29" s="39"/>
      <c r="O29" s="46"/>
      <c r="P29" s="47"/>
      <c r="Q29" s="48"/>
      <c r="R29" s="46"/>
      <c r="S29" s="47"/>
      <c r="T29" s="48"/>
      <c r="U29" s="46"/>
      <c r="V29" s="47">
        <v>6</v>
      </c>
      <c r="W29" s="48">
        <f>IF(V29=0,0,IF(V29=1,IF(U$5&gt;40,48,IF(INT(U$5/5)-U$5/5=0,U$5+MIN(INT(U$5/5),8),U$5+1+MIN(INT(U$5/5),8))),IF(V29=2,IF(U$5&gt;40,44,IF(INT(U$5/8)-U$5/8=0,U$5-1+MIN(INT(U$5/8),5),U$5+MIN(INT(U$5/8),5))),IF(V29=3,IF(U$5&gt;40,41,IF(INT(U$5/13)-U$5/13=0,U$5-2+MIN(INT(U$5/13),3),U$5-1+MIN(INT(U$5/13),2))),IF(U$5&gt;40,IF(V29&gt;40,1,41-V29),U$5+1-V29)))))</f>
        <v>35</v>
      </c>
      <c r="X29" s="46"/>
      <c r="Y29" s="70"/>
      <c r="Z29" s="11"/>
      <c r="AA29" s="46"/>
      <c r="AB29" s="70"/>
      <c r="AC29" s="11"/>
      <c r="AD29" s="46"/>
      <c r="AE29" s="70"/>
      <c r="AF29" s="11"/>
      <c r="AG29" s="46"/>
      <c r="AH29" s="70"/>
      <c r="AI29" s="59"/>
      <c r="AJ29" s="46"/>
      <c r="AK29" s="70"/>
      <c r="AL29" s="11"/>
    </row>
    <row r="30" spans="1:38" s="10" customFormat="1" ht="12" customHeight="1">
      <c r="A30" s="64">
        <f>ROW(A30)-6</f>
        <v>24</v>
      </c>
      <c r="B30" s="12" t="s">
        <v>266</v>
      </c>
      <c r="C30" s="67">
        <f t="shared" si="1"/>
      </c>
      <c r="D30" s="67"/>
      <c r="E30" s="13" t="s">
        <v>26</v>
      </c>
      <c r="F30" s="19">
        <v>30776</v>
      </c>
      <c r="G30" s="117">
        <v>159735</v>
      </c>
      <c r="H30" s="133" t="s">
        <v>267</v>
      </c>
      <c r="I30" s="9"/>
      <c r="J30" s="94">
        <f t="shared" si="5"/>
        <v>34</v>
      </c>
      <c r="K30" s="107"/>
      <c r="L30" s="101">
        <f t="shared" si="2"/>
        <v>2</v>
      </c>
      <c r="M30" s="13">
        <f t="shared" si="6"/>
        <v>2</v>
      </c>
      <c r="N30" s="39"/>
      <c r="O30" s="46"/>
      <c r="P30" s="47"/>
      <c r="Q30" s="48"/>
      <c r="R30" s="46"/>
      <c r="S30" s="47"/>
      <c r="T30" s="48"/>
      <c r="U30" s="46"/>
      <c r="V30" s="47"/>
      <c r="W30" s="48"/>
      <c r="X30" s="46"/>
      <c r="Y30" s="47"/>
      <c r="Z30" s="48"/>
      <c r="AA30" s="46"/>
      <c r="AB30" s="47">
        <v>8</v>
      </c>
      <c r="AC30" s="48">
        <f>IF(AB30=0,0,IF(AB30=1,IF(AA$5&gt;40,48,IF(INT(AA$5/5)-AA$5/5=0,AA$5+MIN(INT(AA$5/5),8),AA$5+1+MIN(INT(AA$5/5),8))),IF(AB30=2,IF(AA$5&gt;40,44,IF(INT(AA$5/8)-AA$5/8=0,AA$5-1+MIN(INT(AA$5/8),5),AA$5+MIN(INT(AA$5/8),5))),IF(AB30=3,IF(AA$5&gt;40,41,IF(INT(AA$5/13)-AA$5/13=0,AA$5-2+MIN(INT(AA$5/13),3),AA$5-1+MIN(INT(AA$5/13),2))),IF(AA$5&gt;40,IF(AB30&gt;40,1,41-AB30),AA$5+1-AB30)))))</f>
        <v>20</v>
      </c>
      <c r="AD30" s="46"/>
      <c r="AE30" s="47">
        <v>27</v>
      </c>
      <c r="AF30" s="48">
        <f>IF(AE30=0,0,IF(AE30=1,IF(AD$5&gt;40,48,IF(INT(AD$5/5)-AD$5/5=0,AD$5+MIN(INT(AD$5/5),8),AD$5+1+MIN(INT(AD$5/5),8))),IF(AE30=2,IF(AD$5&gt;40,44,IF(INT(AD$5/8)-AD$5/8=0,AD$5-1+MIN(INT(AD$5/8),5),AD$5+MIN(INT(AD$5/8),5))),IF(AE30=3,IF(AD$5&gt;40,41,IF(INT(AD$5/13)-AD$5/13=0,AD$5-2+MIN(INT(AD$5/13),3),AD$5-1+MIN(INT(AD$5/13),2))),IF(AD$5&gt;40,IF(AE30&gt;40,1,41-AE30),AD$5+1-AE30)))))</f>
        <v>14</v>
      </c>
      <c r="AG30" s="46"/>
      <c r="AH30" s="47"/>
      <c r="AI30" s="62"/>
      <c r="AJ30" s="46"/>
      <c r="AK30" s="47"/>
      <c r="AL30" s="48"/>
    </row>
    <row r="31" spans="1:38" s="10" customFormat="1" ht="12" customHeight="1">
      <c r="A31" s="163">
        <f>ROW(A31)-6</f>
        <v>25</v>
      </c>
      <c r="B31" s="12" t="s">
        <v>135</v>
      </c>
      <c r="C31" s="67">
        <f t="shared" si="1"/>
      </c>
      <c r="D31" s="67"/>
      <c r="E31" s="13" t="s">
        <v>133</v>
      </c>
      <c r="F31" s="19">
        <v>31020</v>
      </c>
      <c r="G31" s="117">
        <v>164518</v>
      </c>
      <c r="H31" s="13" t="s">
        <v>134</v>
      </c>
      <c r="I31" s="60"/>
      <c r="J31" s="94">
        <f t="shared" si="5"/>
        <v>33</v>
      </c>
      <c r="K31" s="107"/>
      <c r="L31" s="101">
        <f t="shared" si="2"/>
        <v>3</v>
      </c>
      <c r="M31" s="13">
        <f t="shared" si="6"/>
        <v>3</v>
      </c>
      <c r="N31" s="39"/>
      <c r="O31" s="46"/>
      <c r="P31" s="47"/>
      <c r="Q31" s="48"/>
      <c r="R31" s="46"/>
      <c r="S31" s="47">
        <v>12</v>
      </c>
      <c r="T31" s="48">
        <f>IF(S31=0,0,IF(S31=1,IF(R$5&gt;40,48,IF(INT(R$5/5)-R$5/5=0,R$5+MIN(INT(R$5/5),8),R$5+1+MIN(INT(R$5/5),8))),IF(S31=2,IF(R$5&gt;40,44,IF(INT(R$5/8)-R$5/8=0,R$5-1+MIN(INT(R$5/8),5),R$5+MIN(INT(R$5/8),5))),IF(S31=3,IF(R$5&gt;40,41,IF(INT(R$5/13)-R$5/13=0,R$5-2+MIN(INT(R$5/13),3),R$5-1+MIN(INT(R$5/13),2))),IF(R$5&gt;40,IF(S31&gt;40,1,41-S31),R$5+1-S31)))))</f>
        <v>13</v>
      </c>
      <c r="U31" s="46"/>
      <c r="V31" s="47"/>
      <c r="W31" s="48"/>
      <c r="X31" s="46"/>
      <c r="Y31" s="47"/>
      <c r="Z31" s="48"/>
      <c r="AA31" s="46"/>
      <c r="AB31" s="47"/>
      <c r="AC31" s="48"/>
      <c r="AD31" s="46"/>
      <c r="AE31" s="47">
        <v>34</v>
      </c>
      <c r="AF31" s="48">
        <f>IF(AE31=0,0,IF(AE31=1,IF(AD$5&gt;40,48,IF(INT(AD$5/5)-AD$5/5=0,AD$5+MIN(INT(AD$5/5),8),AD$5+1+MIN(INT(AD$5/5),8))),IF(AE31=2,IF(AD$5&gt;40,44,IF(INT(AD$5/8)-AD$5/8=0,AD$5-1+MIN(INT(AD$5/8),5),AD$5+MIN(INT(AD$5/8),5))),IF(AE31=3,IF(AD$5&gt;40,41,IF(INT(AD$5/13)-AD$5/13=0,AD$5-2+MIN(INT(AD$5/13),3),AD$5-1+MIN(INT(AD$5/13),2))),IF(AD$5&gt;40,IF(AE31&gt;40,1,41-AE31),AD$5+1-AE31)))))</f>
        <v>7</v>
      </c>
      <c r="AG31" s="46"/>
      <c r="AH31" s="47">
        <v>8</v>
      </c>
      <c r="AI31" s="62">
        <f>IF(AH31=0,0,IF(AH31=1,IF(AG$5&gt;40,48,IF(INT(AG$5/5)-AG$5/5=0,AG$5+MIN(INT(AG$5/5),8),AG$5+1+MIN(INT(AG$5/5),8))),IF(AH31=2,IF(AG$5&gt;40,44,IF(INT(AG$5/8)-AG$5/8=0,AG$5-1+MIN(INT(AG$5/8),5),AG$5+MIN(INT(AG$5/8),5))),IF(AH31=3,IF(AG$5&gt;40,41,IF(INT(AG$5/13)-AG$5/13=0,AG$5-2+MIN(INT(AG$5/13),3),AG$5-1+MIN(INT(AG$5/13),2))),IF(AG$5&gt;40,IF(AH31&gt;40,1,41-AH31),AG$5+1-AH31)))))</f>
        <v>13</v>
      </c>
      <c r="AJ31" s="46"/>
      <c r="AK31" s="47"/>
      <c r="AL31" s="48"/>
    </row>
    <row r="32" spans="1:38" s="10" customFormat="1" ht="12" customHeight="1">
      <c r="A32" s="151"/>
      <c r="B32" s="7" t="s">
        <v>236</v>
      </c>
      <c r="C32" s="67">
        <f t="shared" si="1"/>
      </c>
      <c r="D32" s="66"/>
      <c r="E32" s="15" t="s">
        <v>4</v>
      </c>
      <c r="F32" s="19">
        <v>37918</v>
      </c>
      <c r="G32" s="123">
        <v>160552</v>
      </c>
      <c r="H32" s="13" t="s">
        <v>237</v>
      </c>
      <c r="I32" s="9"/>
      <c r="J32" s="94">
        <f t="shared" si="5"/>
        <v>33</v>
      </c>
      <c r="K32" s="107"/>
      <c r="L32" s="101">
        <f t="shared" si="2"/>
        <v>2</v>
      </c>
      <c r="M32" s="13">
        <f t="shared" si="6"/>
        <v>2</v>
      </c>
      <c r="N32" s="39"/>
      <c r="O32" s="46"/>
      <c r="P32" s="47">
        <v>10</v>
      </c>
      <c r="Q32" s="48">
        <f>IF(P32=0,0,IF(P32=1,IF(O$5&gt;40,48,IF(INT(O$5/5)-O$5/5=0,O$5+MIN(INT(O$5/5),8),O$5+1+MIN(INT(O$5/5),8))),IF(P32=2,IF(O$5&gt;40,44,IF(INT(O$5/8)-O$5/8=0,O$5-1+MIN(INT(O$5/8),5),O$5+MIN(INT(O$5/8),5))),IF(P32=3,IF(O$5&gt;40,41,IF(INT(O$5/13)-O$5/13=0,O$5-2+MIN(INT(O$5/13),3),O$5-1+MIN(INT(O$5/13),2))),IF(O$5&gt;40,IF(P32&gt;40,1,41-P32),O$5+1-P32)))))</f>
        <v>15</v>
      </c>
      <c r="R32" s="46"/>
      <c r="S32" s="47"/>
      <c r="T32" s="48"/>
      <c r="U32" s="46"/>
      <c r="V32" s="47"/>
      <c r="W32" s="11"/>
      <c r="X32" s="46"/>
      <c r="Y32" s="47"/>
      <c r="Z32" s="48"/>
      <c r="AA32" s="46"/>
      <c r="AB32" s="47"/>
      <c r="AC32" s="11"/>
      <c r="AD32" s="46"/>
      <c r="AE32" s="47"/>
      <c r="AF32" s="11"/>
      <c r="AG32" s="46"/>
      <c r="AH32" s="47"/>
      <c r="AI32" s="59"/>
      <c r="AJ32" s="46"/>
      <c r="AK32" s="70">
        <v>3</v>
      </c>
      <c r="AL32" s="48">
        <f>IF(AK32=0,0,IF(AK32=1,IF(AJ$5&gt;40,48,IF(INT(AJ$5/5)-AJ$5/5=0,AJ$5+MIN(INT(AJ$5/5),8),AJ$5+1+MIN(INT(AJ$5/5),8))),IF(AK32=2,IF(AJ$5&gt;40,44,IF(INT(AJ$5/8)-AJ$5/8=0,AJ$5-1+MIN(INT(AJ$5/8),5),AJ$5+MIN(INT(AJ$5/8),5))),IF(AK32=3,IF(AJ$5&gt;40,41,IF(INT(AJ$5/13)-AJ$5/13=0,AJ$5-2+MIN(INT(AJ$5/13),3),AJ$5-1+MIN(INT(AJ$5/13),2))),IF(AJ$5&gt;40,IF(AK32&gt;40,1,41-AK32),AJ$5+1-AK32)))))</f>
        <v>18</v>
      </c>
    </row>
    <row r="33" spans="1:38" s="10" customFormat="1" ht="12" customHeight="1">
      <c r="A33" s="163">
        <f>ROW(A33)-6</f>
        <v>27</v>
      </c>
      <c r="B33" s="12" t="s">
        <v>39</v>
      </c>
      <c r="C33" s="67">
        <f t="shared" si="1"/>
      </c>
      <c r="D33" s="67"/>
      <c r="E33" s="13" t="s">
        <v>26</v>
      </c>
      <c r="F33" s="19">
        <v>35763</v>
      </c>
      <c r="G33" s="117">
        <v>114541</v>
      </c>
      <c r="H33" s="133" t="s">
        <v>40</v>
      </c>
      <c r="I33" s="9"/>
      <c r="J33" s="94">
        <f t="shared" si="5"/>
        <v>32</v>
      </c>
      <c r="K33" s="107"/>
      <c r="L33" s="101">
        <f t="shared" si="2"/>
        <v>2</v>
      </c>
      <c r="M33" s="13">
        <f t="shared" si="6"/>
        <v>2</v>
      </c>
      <c r="N33" s="39"/>
      <c r="O33" s="46"/>
      <c r="P33" s="47"/>
      <c r="Q33" s="48"/>
      <c r="R33" s="46"/>
      <c r="S33" s="47"/>
      <c r="T33" s="11"/>
      <c r="U33" s="46"/>
      <c r="V33" s="47"/>
      <c r="W33" s="48"/>
      <c r="X33" s="46"/>
      <c r="Y33" s="47">
        <v>7</v>
      </c>
      <c r="Z33" s="48">
        <f>IF(Y33=0,0,IF(Y33=1,IF(X$5&gt;40,48,IF(INT(X$5/5)-X$5/5=0,X$5+MIN(INT(X$5/5),8),X$5+1+MIN(INT(X$5/5),8))),IF(Y33=2,IF(X$5&gt;40,44,IF(INT(X$5/8)-X$5/8=0,X$5-1+MIN(INT(X$5/8),5),X$5+MIN(INT(X$5/8),5))),IF(Y33=3,IF(X$5&gt;40,41,IF(INT(X$5/13)-X$5/13=0,X$5-2+MIN(INT(X$5/13),3),X$5-1+MIN(INT(X$5/13),2))),IF(X$5&gt;40,IF(Y33&gt;40,1,41-Y33),X$5+1-Y33)))))</f>
        <v>16</v>
      </c>
      <c r="AA33" s="46"/>
      <c r="AB33" s="47">
        <v>12</v>
      </c>
      <c r="AC33" s="48">
        <f>IF(AB33=0,0,IF(AB33=1,IF(AA$5&gt;40,48,IF(INT(AA$5/5)-AA$5/5=0,AA$5+MIN(INT(AA$5/5),8),AA$5+1+MIN(INT(AA$5/5),8))),IF(AB33=2,IF(AA$5&gt;40,44,IF(INT(AA$5/8)-AA$5/8=0,AA$5-1+MIN(INT(AA$5/8),5),AA$5+MIN(INT(AA$5/8),5))),IF(AB33=3,IF(AA$5&gt;40,41,IF(INT(AA$5/13)-AA$5/13=0,AA$5-2+MIN(INT(AA$5/13),3),AA$5-1+MIN(INT(AA$5/13),2))),IF(AA$5&gt;40,IF(AB33&gt;40,1,41-AB33),AA$5+1-AB33)))))</f>
        <v>16</v>
      </c>
      <c r="AD33" s="46"/>
      <c r="AE33" s="47"/>
      <c r="AF33" s="11"/>
      <c r="AG33" s="46"/>
      <c r="AH33" s="47"/>
      <c r="AI33" s="59"/>
      <c r="AJ33" s="46"/>
      <c r="AK33" s="47"/>
      <c r="AL33" s="48"/>
    </row>
    <row r="34" spans="1:38" s="10" customFormat="1" ht="12" customHeight="1">
      <c r="A34" s="151"/>
      <c r="B34" s="42" t="s">
        <v>166</v>
      </c>
      <c r="C34" s="67" t="str">
        <f t="shared" si="1"/>
        <v>Jun</v>
      </c>
      <c r="D34" s="67"/>
      <c r="E34" s="13" t="s">
        <v>11</v>
      </c>
      <c r="F34" s="19">
        <v>38202</v>
      </c>
      <c r="G34" s="122">
        <v>124486</v>
      </c>
      <c r="H34" s="13" t="s">
        <v>68</v>
      </c>
      <c r="I34" s="9"/>
      <c r="J34" s="94">
        <f t="shared" si="5"/>
        <v>32</v>
      </c>
      <c r="K34" s="107"/>
      <c r="L34" s="101">
        <f t="shared" si="2"/>
        <v>1</v>
      </c>
      <c r="M34" s="13">
        <f t="shared" si="6"/>
        <v>1</v>
      </c>
      <c r="N34" s="39"/>
      <c r="O34" s="46"/>
      <c r="P34" s="47"/>
      <c r="Q34" s="48"/>
      <c r="R34" s="46"/>
      <c r="S34" s="47"/>
      <c r="T34" s="48"/>
      <c r="U34" s="46"/>
      <c r="V34" s="47">
        <v>9</v>
      </c>
      <c r="W34" s="48">
        <f>IF(V34=0,0,IF(V34=1,IF(U$5&gt;40,48,IF(INT(U$5/5)-U$5/5=0,U$5+MIN(INT(U$5/5),8),U$5+1+MIN(INT(U$5/5),8))),IF(V34=2,IF(U$5&gt;40,44,IF(INT(U$5/8)-U$5/8=0,U$5-1+MIN(INT(U$5/8),5),U$5+MIN(INT(U$5/8),5))),IF(V34=3,IF(U$5&gt;40,41,IF(INT(U$5/13)-U$5/13=0,U$5-2+MIN(INT(U$5/13),3),U$5-1+MIN(INT(U$5/13),2))),IF(U$5&gt;40,IF(V34&gt;40,1,41-V34),U$5+1-V34)))))</f>
        <v>32</v>
      </c>
      <c r="X34" s="46"/>
      <c r="Y34" s="70"/>
      <c r="Z34" s="11"/>
      <c r="AA34" s="46"/>
      <c r="AB34" s="70"/>
      <c r="AC34" s="11"/>
      <c r="AD34" s="46"/>
      <c r="AE34" s="70"/>
      <c r="AF34" s="11"/>
      <c r="AG34" s="46"/>
      <c r="AH34" s="70"/>
      <c r="AI34" s="59"/>
      <c r="AJ34" s="46"/>
      <c r="AK34" s="70"/>
      <c r="AL34" s="11"/>
    </row>
    <row r="35" spans="1:38" s="10" customFormat="1" ht="12" customHeight="1">
      <c r="A35" s="64">
        <f>ROW(A35)-6</f>
        <v>29</v>
      </c>
      <c r="B35" s="42" t="s">
        <v>167</v>
      </c>
      <c r="C35" s="67">
        <f t="shared" si="1"/>
      </c>
      <c r="D35" s="67"/>
      <c r="E35" s="13" t="s">
        <v>11</v>
      </c>
      <c r="F35" s="19">
        <v>37879</v>
      </c>
      <c r="G35" s="122">
        <v>164972</v>
      </c>
      <c r="H35" s="13" t="s">
        <v>168</v>
      </c>
      <c r="I35" s="9"/>
      <c r="J35" s="94">
        <f t="shared" si="5"/>
        <v>31</v>
      </c>
      <c r="K35" s="107"/>
      <c r="L35" s="101">
        <f t="shared" si="2"/>
        <v>1</v>
      </c>
      <c r="M35" s="13">
        <f t="shared" si="6"/>
        <v>1</v>
      </c>
      <c r="N35" s="39"/>
      <c r="O35" s="46"/>
      <c r="P35" s="47"/>
      <c r="Q35" s="48"/>
      <c r="R35" s="46"/>
      <c r="S35" s="47"/>
      <c r="T35" s="48"/>
      <c r="U35" s="46"/>
      <c r="V35" s="47">
        <v>10</v>
      </c>
      <c r="W35" s="48">
        <f>IF(V35=0,0,IF(V35=1,IF(U$5&gt;40,48,IF(INT(U$5/5)-U$5/5=0,U$5+MIN(INT(U$5/5),8),U$5+1+MIN(INT(U$5/5),8))),IF(V35=2,IF(U$5&gt;40,44,IF(INT(U$5/8)-U$5/8=0,U$5-1+MIN(INT(U$5/8),5),U$5+MIN(INT(U$5/8),5))),IF(V35=3,IF(U$5&gt;40,41,IF(INT(U$5/13)-U$5/13=0,U$5-2+MIN(INT(U$5/13),3),U$5-1+MIN(INT(U$5/13),2))),IF(U$5&gt;40,IF(V35&gt;40,1,41-V35),U$5+1-V35)))))</f>
        <v>31</v>
      </c>
      <c r="X35" s="46"/>
      <c r="Y35" s="70"/>
      <c r="Z35" s="11"/>
      <c r="AA35" s="46"/>
      <c r="AB35" s="70"/>
      <c r="AC35" s="11"/>
      <c r="AD35" s="46"/>
      <c r="AE35" s="70"/>
      <c r="AF35" s="11"/>
      <c r="AG35" s="46"/>
      <c r="AH35" s="70"/>
      <c r="AI35" s="11"/>
      <c r="AJ35" s="46"/>
      <c r="AK35" s="70"/>
      <c r="AL35" s="11"/>
    </row>
    <row r="36" spans="1:38" s="10" customFormat="1" ht="12" customHeight="1">
      <c r="A36" s="163">
        <f>ROW(A36)-6</f>
        <v>30</v>
      </c>
      <c r="B36" s="12" t="s">
        <v>263</v>
      </c>
      <c r="C36" s="67">
        <f t="shared" si="1"/>
      </c>
      <c r="D36" s="67"/>
      <c r="E36" s="13" t="s">
        <v>26</v>
      </c>
      <c r="F36" s="19">
        <v>34905</v>
      </c>
      <c r="G36" s="117">
        <v>164315</v>
      </c>
      <c r="H36" s="133" t="s">
        <v>262</v>
      </c>
      <c r="J36" s="94">
        <f t="shared" si="5"/>
        <v>30</v>
      </c>
      <c r="K36" s="107"/>
      <c r="L36" s="101">
        <f t="shared" si="2"/>
        <v>1</v>
      </c>
      <c r="M36" s="13">
        <f t="shared" si="6"/>
        <v>1</v>
      </c>
      <c r="N36" s="39"/>
      <c r="O36" s="46"/>
      <c r="P36" s="47"/>
      <c r="Q36" s="48"/>
      <c r="R36" s="46"/>
      <c r="S36" s="47"/>
      <c r="T36" s="48"/>
      <c r="U36" s="46"/>
      <c r="V36" s="47"/>
      <c r="W36" s="48"/>
      <c r="X36" s="46"/>
      <c r="Y36" s="47"/>
      <c r="Z36" s="48"/>
      <c r="AA36" s="46"/>
      <c r="AB36" s="47">
        <v>2</v>
      </c>
      <c r="AC36" s="48">
        <f>IF(AB36=0,0,IF(AB36=1,IF(AA$5&gt;40,48,IF(INT(AA$5/5)-AA$5/5=0,AA$5+MIN(INT(AA$5/5),8),AA$5+1+MIN(INT(AA$5/5),8))),IF(AB36=2,IF(AA$5&gt;40,44,IF(INT(AA$5/8)-AA$5/8=0,AA$5-1+MIN(INT(AA$5/8),5),AA$5+MIN(INT(AA$5/8),5))),IF(AB36=3,IF(AA$5&gt;40,41,IF(INT(AA$5/13)-AA$5/13=0,AA$5-2+MIN(INT(AA$5/13),3),AA$5-1+MIN(INT(AA$5/13),2))),IF(AA$5&gt;40,IF(AB36&gt;40,1,41-AB36),AA$5+1-AB36)))))</f>
        <v>30</v>
      </c>
      <c r="AD36" s="46"/>
      <c r="AE36" s="47"/>
      <c r="AF36" s="48"/>
      <c r="AG36" s="46"/>
      <c r="AH36" s="47"/>
      <c r="AI36" s="62"/>
      <c r="AJ36" s="46"/>
      <c r="AK36" s="47"/>
      <c r="AL36" s="48"/>
    </row>
    <row r="37" spans="1:38" s="10" customFormat="1" ht="12" customHeight="1">
      <c r="A37" s="151"/>
      <c r="B37" s="42" t="s">
        <v>169</v>
      </c>
      <c r="C37" s="67">
        <f t="shared" si="1"/>
      </c>
      <c r="D37" s="67"/>
      <c r="E37" s="13" t="s">
        <v>11</v>
      </c>
      <c r="F37" s="19">
        <v>37751</v>
      </c>
      <c r="G37" s="122">
        <v>127175</v>
      </c>
      <c r="H37" s="13" t="s">
        <v>80</v>
      </c>
      <c r="I37" s="98"/>
      <c r="J37" s="94">
        <f t="shared" si="5"/>
        <v>30</v>
      </c>
      <c r="K37" s="107"/>
      <c r="L37" s="101">
        <f t="shared" si="2"/>
        <v>1</v>
      </c>
      <c r="M37" s="13">
        <f t="shared" si="6"/>
        <v>1</v>
      </c>
      <c r="N37" s="39"/>
      <c r="O37" s="46"/>
      <c r="P37" s="47"/>
      <c r="Q37" s="48"/>
      <c r="R37" s="46"/>
      <c r="S37" s="47"/>
      <c r="T37" s="48"/>
      <c r="U37" s="46"/>
      <c r="V37" s="47">
        <v>11</v>
      </c>
      <c r="W37" s="48">
        <f>IF(V37=0,0,IF(V37=1,IF(U$5&gt;40,48,IF(INT(U$5/5)-U$5/5=0,U$5+MIN(INT(U$5/5),8),U$5+1+MIN(INT(U$5/5),8))),IF(V37=2,IF(U$5&gt;40,44,IF(INT(U$5/8)-U$5/8=0,U$5-1+MIN(INT(U$5/8),5),U$5+MIN(INT(U$5/8),5))),IF(V37=3,IF(U$5&gt;40,41,IF(INT(U$5/13)-U$5/13=0,U$5-2+MIN(INT(U$5/13),3),U$5-1+MIN(INT(U$5/13),2))),IF(U$5&gt;40,IF(V37&gt;40,1,41-V37),U$5+1-V37)))))</f>
        <v>30</v>
      </c>
      <c r="X37" s="46"/>
      <c r="Y37" s="70"/>
      <c r="Z37" s="11"/>
      <c r="AA37" s="46"/>
      <c r="AB37" s="70"/>
      <c r="AC37" s="11"/>
      <c r="AD37" s="46"/>
      <c r="AE37" s="70"/>
      <c r="AF37" s="11"/>
      <c r="AG37" s="46"/>
      <c r="AH37" s="70"/>
      <c r="AI37" s="59"/>
      <c r="AJ37" s="46"/>
      <c r="AK37" s="70"/>
      <c r="AL37" s="11"/>
    </row>
    <row r="38" spans="1:38" s="10" customFormat="1" ht="12" customHeight="1">
      <c r="A38" s="163">
        <f>ROW(A38)-6</f>
        <v>32</v>
      </c>
      <c r="B38" s="12" t="s">
        <v>126</v>
      </c>
      <c r="C38" s="67">
        <f>IF(F38&gt;37986,"Jun","")</f>
      </c>
      <c r="D38" s="67"/>
      <c r="E38" s="13" t="s">
        <v>9</v>
      </c>
      <c r="F38" s="19">
        <v>34483</v>
      </c>
      <c r="G38" s="117">
        <v>139342</v>
      </c>
      <c r="H38" s="133" t="s">
        <v>127</v>
      </c>
      <c r="I38" s="9"/>
      <c r="J38" s="94">
        <f>Q38+T38+W38+Z38+AC38+AF38+AI38+AL38</f>
        <v>29</v>
      </c>
      <c r="K38" s="107"/>
      <c r="L38" s="101">
        <f>COUNTA(P38,S38,V38,Y38,AB38,AE38,AH38,AK38)</f>
        <v>2</v>
      </c>
      <c r="M38" s="13">
        <f>COUNT(Q38,T38,W38,Z38,AC38,AF38,AI38,AL38)</f>
        <v>2</v>
      </c>
      <c r="N38" s="39"/>
      <c r="O38" s="46"/>
      <c r="P38" s="47"/>
      <c r="Q38" s="48"/>
      <c r="R38" s="46"/>
      <c r="S38" s="47">
        <v>8</v>
      </c>
      <c r="T38" s="48">
        <f>IF(S38=0,0,IF(S38=1,IF(R$5&gt;40,48,IF(INT(R$5/5)-R$5/5=0,R$5+MIN(INT(R$5/5),8),R$5+1+MIN(INT(R$5/5),8))),IF(S38=2,IF(R$5&gt;40,44,IF(INT(R$5/8)-R$5/8=0,R$5-1+MIN(INT(R$5/8),5),R$5+MIN(INT(R$5/8),5))),IF(S38=3,IF(R$5&gt;40,41,IF(INT(R$5/13)-R$5/13=0,R$5-2+MIN(INT(R$5/13),3),R$5-1+MIN(INT(R$5/13),2))),IF(R$5&gt;40,IF(S38&gt;40,1,41-S38),R$5+1-S38)))))</f>
        <v>17</v>
      </c>
      <c r="U38" s="46"/>
      <c r="V38" s="47"/>
      <c r="W38" s="48"/>
      <c r="X38" s="46"/>
      <c r="Y38" s="47"/>
      <c r="Z38" s="48"/>
      <c r="AA38" s="46"/>
      <c r="AB38" s="47"/>
      <c r="AC38" s="48"/>
      <c r="AD38" s="46"/>
      <c r="AE38" s="47">
        <v>29</v>
      </c>
      <c r="AF38" s="48">
        <f>IF(AE38=0,0,IF(AE38=1,IF(AD$5&gt;40,48,IF(INT(AD$5/5)-AD$5/5=0,AD$5+MIN(INT(AD$5/5),8),AD$5+1+MIN(INT(AD$5/5),8))),IF(AE38=2,IF(AD$5&gt;40,44,IF(INT(AD$5/8)-AD$5/8=0,AD$5-1+MIN(INT(AD$5/8),5),AD$5+MIN(INT(AD$5/8),5))),IF(AE38=3,IF(AD$5&gt;40,41,IF(INT(AD$5/13)-AD$5/13=0,AD$5-2+MIN(INT(AD$5/13),3),AD$5-1+MIN(INT(AD$5/13),2))),IF(AD$5&gt;40,IF(AE38&gt;40,1,41-AE38),AD$5+1-AE38)))))</f>
        <v>12</v>
      </c>
      <c r="AG38" s="46"/>
      <c r="AH38" s="47"/>
      <c r="AI38" s="48"/>
      <c r="AJ38" s="46"/>
      <c r="AK38" s="47"/>
      <c r="AL38" s="48"/>
    </row>
    <row r="39" spans="1:38" s="10" customFormat="1" ht="12" customHeight="1">
      <c r="A39" s="151"/>
      <c r="B39" s="42" t="s">
        <v>170</v>
      </c>
      <c r="C39" s="67">
        <f t="shared" si="1"/>
      </c>
      <c r="D39" s="67"/>
      <c r="E39" s="13" t="s">
        <v>11</v>
      </c>
      <c r="F39" s="19">
        <v>37985</v>
      </c>
      <c r="G39" s="122">
        <v>161559</v>
      </c>
      <c r="H39" s="13" t="s">
        <v>171</v>
      </c>
      <c r="I39" s="98"/>
      <c r="J39" s="94">
        <f t="shared" si="5"/>
        <v>29</v>
      </c>
      <c r="K39" s="107"/>
      <c r="L39" s="101">
        <f t="shared" si="2"/>
        <v>1</v>
      </c>
      <c r="M39" s="13">
        <f t="shared" si="6"/>
        <v>1</v>
      </c>
      <c r="N39" s="39"/>
      <c r="O39" s="46"/>
      <c r="P39" s="47"/>
      <c r="Q39" s="48"/>
      <c r="R39" s="46"/>
      <c r="S39" s="47"/>
      <c r="T39" s="48"/>
      <c r="U39" s="46"/>
      <c r="V39" s="47">
        <v>12</v>
      </c>
      <c r="W39" s="48">
        <f>IF(V39=0,0,IF(V39=1,IF(U$5&gt;40,48,IF(INT(U$5/5)-U$5/5=0,U$5+MIN(INT(U$5/5),8),U$5+1+MIN(INT(U$5/5),8))),IF(V39=2,IF(U$5&gt;40,44,IF(INT(U$5/8)-U$5/8=0,U$5-1+MIN(INT(U$5/8),5),U$5+MIN(INT(U$5/8),5))),IF(V39=3,IF(U$5&gt;40,41,IF(INT(U$5/13)-U$5/13=0,U$5-2+MIN(INT(U$5/13),3),U$5-1+MIN(INT(U$5/13),2))),IF(U$5&gt;40,IF(V39&gt;40,1,41-V39),U$5+1-V39)))))</f>
        <v>29</v>
      </c>
      <c r="X39" s="46"/>
      <c r="Y39" s="70"/>
      <c r="Z39" s="11"/>
      <c r="AA39" s="46"/>
      <c r="AB39" s="70"/>
      <c r="AC39" s="11"/>
      <c r="AD39" s="46"/>
      <c r="AE39" s="70"/>
      <c r="AF39" s="11"/>
      <c r="AG39" s="46"/>
      <c r="AH39" s="70"/>
      <c r="AI39" s="59"/>
      <c r="AJ39" s="46"/>
      <c r="AK39" s="70"/>
      <c r="AL39" s="11"/>
    </row>
    <row r="40" spans="1:38" s="10" customFormat="1" ht="12" customHeight="1">
      <c r="A40" s="151"/>
      <c r="B40" s="12" t="s">
        <v>60</v>
      </c>
      <c r="C40" s="67">
        <f aca="true" t="shared" si="7" ref="C40:C71">IF(F40&gt;37986,"Jun","")</f>
      </c>
      <c r="D40" s="67"/>
      <c r="E40" s="13" t="s">
        <v>59</v>
      </c>
      <c r="F40" s="19">
        <v>32903</v>
      </c>
      <c r="G40" s="117">
        <v>124041</v>
      </c>
      <c r="H40" s="13" t="s">
        <v>128</v>
      </c>
      <c r="I40" s="9"/>
      <c r="J40" s="94">
        <f t="shared" si="5"/>
        <v>29</v>
      </c>
      <c r="K40" s="107"/>
      <c r="L40" s="101">
        <f aca="true" t="shared" si="8" ref="L40:L71">COUNTA(P40,S40,V40,Y40,AB40,AE40,AH40,AK40)</f>
        <v>2</v>
      </c>
      <c r="M40" s="13">
        <f t="shared" si="6"/>
        <v>2</v>
      </c>
      <c r="N40" s="39"/>
      <c r="O40" s="46"/>
      <c r="P40" s="47"/>
      <c r="Q40" s="48"/>
      <c r="R40" s="46"/>
      <c r="S40" s="47">
        <v>9</v>
      </c>
      <c r="T40" s="48">
        <f>IF(S40=0,0,IF(S40=1,IF(R$5&gt;40,48,IF(INT(R$5/5)-R$5/5=0,R$5+MIN(INT(R$5/5),8),R$5+1+MIN(INT(R$5/5),8))),IF(S40=2,IF(R$5&gt;40,44,IF(INT(R$5/8)-R$5/8=0,R$5-1+MIN(INT(R$5/8),5),R$5+MIN(INT(R$5/8),5))),IF(S40=3,IF(R$5&gt;40,41,IF(INT(R$5/13)-R$5/13=0,R$5-2+MIN(INT(R$5/13),3),R$5-1+MIN(INT(R$5/13),2))),IF(R$5&gt;40,IF(S40&gt;40,1,41-S40),R$5+1-S40)))))</f>
        <v>16</v>
      </c>
      <c r="U40" s="46"/>
      <c r="V40" s="47"/>
      <c r="W40" s="48"/>
      <c r="X40" s="46"/>
      <c r="Y40" s="47"/>
      <c r="Z40" s="48"/>
      <c r="AA40" s="46"/>
      <c r="AB40" s="47"/>
      <c r="AC40" s="48"/>
      <c r="AD40" s="46"/>
      <c r="AE40" s="47">
        <v>28</v>
      </c>
      <c r="AF40" s="48">
        <f>IF(AE40=0,0,IF(AE40=1,IF(AD$5&gt;40,48,IF(INT(AD$5/5)-AD$5/5=0,AD$5+MIN(INT(AD$5/5),8),AD$5+1+MIN(INT(AD$5/5),8))),IF(AE40=2,IF(AD$5&gt;40,44,IF(INT(AD$5/8)-AD$5/8=0,AD$5-1+MIN(INT(AD$5/8),5),AD$5+MIN(INT(AD$5/8),5))),IF(AE40=3,IF(AD$5&gt;40,41,IF(INT(AD$5/13)-AD$5/13=0,AD$5-2+MIN(INT(AD$5/13),3),AD$5-1+MIN(INT(AD$5/13),2))),IF(AD$5&gt;40,IF(AE40&gt;40,1,41-AE40),AD$5+1-AE40)))))</f>
        <v>13</v>
      </c>
      <c r="AG40" s="46"/>
      <c r="AH40" s="47"/>
      <c r="AI40" s="62"/>
      <c r="AJ40" s="46"/>
      <c r="AK40" s="47"/>
      <c r="AL40" s="48"/>
    </row>
    <row r="41" spans="1:38" s="10" customFormat="1" ht="12" customHeight="1">
      <c r="A41" s="163">
        <f>ROW(A41)-6</f>
        <v>35</v>
      </c>
      <c r="B41" s="33" t="s">
        <v>101</v>
      </c>
      <c r="C41" s="67">
        <f t="shared" si="7"/>
      </c>
      <c r="D41" s="69"/>
      <c r="E41" s="13" t="s">
        <v>95</v>
      </c>
      <c r="F41" s="19">
        <v>34308</v>
      </c>
      <c r="G41" s="122">
        <v>134676</v>
      </c>
      <c r="H41" s="13" t="s">
        <v>125</v>
      </c>
      <c r="I41" s="9"/>
      <c r="J41" s="94">
        <f t="shared" si="5"/>
        <v>28</v>
      </c>
      <c r="K41" s="107"/>
      <c r="L41" s="101">
        <f t="shared" si="8"/>
        <v>2</v>
      </c>
      <c r="M41" s="13">
        <f t="shared" si="6"/>
        <v>2</v>
      </c>
      <c r="N41" s="39"/>
      <c r="O41" s="46"/>
      <c r="P41" s="47"/>
      <c r="Q41" s="48"/>
      <c r="R41" s="46"/>
      <c r="S41" s="47">
        <v>5</v>
      </c>
      <c r="T41" s="48">
        <f>IF(S41=0,0,IF(S41=1,IF(R$5&gt;40,48,IF(INT(R$5/5)-R$5/5=0,R$5+MIN(INT(R$5/5),8),R$5+1+MIN(INT(R$5/5),8))),IF(S41=2,IF(R$5&gt;40,44,IF(INT(R$5/8)-R$5/8=0,R$5-1+MIN(INT(R$5/8),5),R$5+MIN(INT(R$5/8),5))),IF(S41=3,IF(R$5&gt;40,41,IF(INT(R$5/13)-R$5/13=0,R$5-2+MIN(INT(R$5/13),3),R$5-1+MIN(INT(R$5/13),2))),IF(R$5&gt;40,IF(S41&gt;40,1,41-S41),R$5+1-S41)))))</f>
        <v>20</v>
      </c>
      <c r="U41" s="46"/>
      <c r="V41" s="47"/>
      <c r="W41" s="48"/>
      <c r="X41" s="46"/>
      <c r="Y41" s="47"/>
      <c r="Z41" s="48"/>
      <c r="AA41" s="46"/>
      <c r="AB41" s="47"/>
      <c r="AC41" s="48"/>
      <c r="AD41" s="46"/>
      <c r="AE41" s="47"/>
      <c r="AF41" s="48"/>
      <c r="AG41" s="46"/>
      <c r="AH41" s="47">
        <v>13</v>
      </c>
      <c r="AI41" s="62">
        <f>IF(AH41=0,0,IF(AH41=1,IF(AG$5&gt;40,48,IF(INT(AG$5/5)-AG$5/5=0,AG$5+MIN(INT(AG$5/5),8),AG$5+1+MIN(INT(AG$5/5),8))),IF(AH41=2,IF(AG$5&gt;40,44,IF(INT(AG$5/8)-AG$5/8=0,AG$5-1+MIN(INT(AG$5/8),5),AG$5+MIN(INT(AG$5/8),5))),IF(AH41=3,IF(AG$5&gt;40,41,IF(INT(AG$5/13)-AG$5/13=0,AG$5-2+MIN(INT(AG$5/13),3),AG$5-1+MIN(INT(AG$5/13),2))),IF(AG$5&gt;40,IF(AH41&gt;40,1,41-AH41),AG$5+1-AH41)))))</f>
        <v>8</v>
      </c>
      <c r="AJ41" s="46"/>
      <c r="AK41" s="47"/>
      <c r="AL41" s="48"/>
    </row>
    <row r="42" spans="1:38" s="10" customFormat="1" ht="12" customHeight="1">
      <c r="A42" s="151"/>
      <c r="B42" s="33" t="s">
        <v>304</v>
      </c>
      <c r="C42" s="67">
        <f t="shared" si="7"/>
      </c>
      <c r="D42" s="69"/>
      <c r="E42" s="13" t="s">
        <v>7</v>
      </c>
      <c r="F42" s="19">
        <v>36843</v>
      </c>
      <c r="G42" s="122">
        <v>160815</v>
      </c>
      <c r="H42" s="13">
        <v>160815</v>
      </c>
      <c r="I42" s="9"/>
      <c r="J42" s="94">
        <f t="shared" si="5"/>
        <v>28</v>
      </c>
      <c r="K42" s="107"/>
      <c r="L42" s="101">
        <f t="shared" si="8"/>
        <v>1</v>
      </c>
      <c r="M42" s="13">
        <f t="shared" si="6"/>
        <v>1</v>
      </c>
      <c r="N42" s="39"/>
      <c r="O42" s="46"/>
      <c r="P42" s="47"/>
      <c r="Q42" s="48"/>
      <c r="R42" s="46"/>
      <c r="S42" s="47"/>
      <c r="T42" s="48"/>
      <c r="U42" s="46"/>
      <c r="V42" s="47"/>
      <c r="W42" s="48"/>
      <c r="X42" s="46"/>
      <c r="Y42" s="70"/>
      <c r="Z42" s="11"/>
      <c r="AA42" s="46"/>
      <c r="AB42" s="70"/>
      <c r="AC42" s="59"/>
      <c r="AD42" s="46"/>
      <c r="AE42" s="47">
        <v>13</v>
      </c>
      <c r="AF42" s="62">
        <f>IF(AE42=0,0,IF(AE42=1,IF(AD$5&gt;40,48,IF(INT(AD$5/5)-AD$5/5=0,AD$5+MIN(INT(AD$5/5),8),AD$5+1+MIN(INT(AD$5/5),8))),IF(AE42=2,IF(AD$5&gt;40,44,IF(INT(AD$5/8)-AD$5/8=0,AD$5-1+MIN(INT(AD$5/8),5),AD$5+MIN(INT(AD$5/8),5))),IF(AE42=3,IF(AD$5&gt;40,41,IF(INT(AD$5/13)-AD$5/13=0,AD$5-2+MIN(INT(AD$5/13),3),AD$5-1+MIN(INT(AD$5/13),2))),IF(AD$5&gt;40,IF(AE42&gt;40,1,41-AE42),AD$5+1-AE42)))))</f>
        <v>28</v>
      </c>
      <c r="AG42" s="46"/>
      <c r="AH42" s="47"/>
      <c r="AI42" s="59"/>
      <c r="AJ42" s="46"/>
      <c r="AK42" s="70"/>
      <c r="AL42" s="11"/>
    </row>
    <row r="43" spans="1:172" s="10" customFormat="1" ht="12" customHeight="1">
      <c r="A43" s="64">
        <f>ROW(A43)-6</f>
        <v>37</v>
      </c>
      <c r="B43" s="7" t="s">
        <v>176</v>
      </c>
      <c r="C43" s="67" t="str">
        <f t="shared" si="7"/>
        <v>Jun</v>
      </c>
      <c r="D43" s="66"/>
      <c r="E43" s="13" t="s">
        <v>175</v>
      </c>
      <c r="F43" s="19">
        <v>38895</v>
      </c>
      <c r="G43" s="126">
        <v>163778</v>
      </c>
      <c r="H43" s="90" t="s">
        <v>174</v>
      </c>
      <c r="I43" s="9"/>
      <c r="J43" s="94">
        <f t="shared" si="5"/>
        <v>27</v>
      </c>
      <c r="K43" s="107"/>
      <c r="L43" s="101">
        <f t="shared" si="8"/>
        <v>1</v>
      </c>
      <c r="M43" s="13">
        <f t="shared" si="6"/>
        <v>1</v>
      </c>
      <c r="N43" s="39"/>
      <c r="O43" s="46"/>
      <c r="P43" s="47"/>
      <c r="Q43" s="48"/>
      <c r="R43" s="46"/>
      <c r="S43" s="47"/>
      <c r="T43" s="48"/>
      <c r="U43" s="46"/>
      <c r="V43" s="47">
        <v>14</v>
      </c>
      <c r="W43" s="48">
        <f>IF(V43=0,0,IF(V43=1,IF(U$5&gt;40,48,IF(INT(U$5/5)-U$5/5=0,U$5+MIN(INT(U$5/5),8),U$5+1+MIN(INT(U$5/5),8))),IF(V43=2,IF(U$5&gt;40,44,IF(INT(U$5/8)-U$5/8=0,U$5-1+MIN(INT(U$5/8),5),U$5+MIN(INT(U$5/8),5))),IF(V43=3,IF(U$5&gt;40,41,IF(INT(U$5/13)-U$5/13=0,U$5-2+MIN(INT(U$5/13),3),U$5-1+MIN(INT(U$5/13),2))),IF(U$5&gt;40,IF(V43&gt;40,1,41-V43),U$5+1-V43)))))</f>
        <v>27</v>
      </c>
      <c r="X43" s="46"/>
      <c r="Y43" s="47"/>
      <c r="Z43" s="48"/>
      <c r="AA43" s="46"/>
      <c r="AB43" s="47"/>
      <c r="AC43" s="48"/>
      <c r="AD43" s="46"/>
      <c r="AE43" s="47"/>
      <c r="AF43" s="48"/>
      <c r="AG43" s="46"/>
      <c r="AH43" s="47"/>
      <c r="AI43" s="62"/>
      <c r="AJ43" s="46"/>
      <c r="AK43" s="47"/>
      <c r="AL43" s="48"/>
      <c r="FI43" s="10">
        <f>SUM(A43:FH43)</f>
        <v>202780</v>
      </c>
      <c r="FP43" s="10">
        <f>SUM(FI43)</f>
        <v>202780</v>
      </c>
    </row>
    <row r="44" spans="1:38" s="10" customFormat="1" ht="12" customHeight="1">
      <c r="A44" s="163">
        <f>ROW(A44)-6</f>
        <v>38</v>
      </c>
      <c r="B44" s="7" t="s">
        <v>53</v>
      </c>
      <c r="C44" s="67" t="str">
        <f t="shared" si="7"/>
        <v>Jun</v>
      </c>
      <c r="D44" s="66"/>
      <c r="E44" s="13" t="s">
        <v>18</v>
      </c>
      <c r="F44" s="19">
        <v>38663</v>
      </c>
      <c r="G44" s="117">
        <v>120534</v>
      </c>
      <c r="H44" s="13">
        <v>4242</v>
      </c>
      <c r="I44" s="61"/>
      <c r="J44" s="94">
        <f t="shared" si="5"/>
        <v>26</v>
      </c>
      <c r="K44" s="107"/>
      <c r="L44" s="101">
        <f t="shared" si="8"/>
        <v>1</v>
      </c>
      <c r="M44" s="13">
        <f t="shared" si="6"/>
        <v>1</v>
      </c>
      <c r="N44" s="39"/>
      <c r="O44" s="46"/>
      <c r="P44" s="47">
        <v>2</v>
      </c>
      <c r="Q44" s="48">
        <f>IF(P44=0,0,IF(P44=1,IF(O$5&gt;40,48,IF(INT(O$5/5)-O$5/5=0,O$5+MIN(INT(O$5/5),8),O$5+1+MIN(INT(O$5/5),8))),IF(P44=2,IF(O$5&gt;40,44,IF(INT(O$5/8)-O$5/8=0,O$5-1+MIN(INT(O$5/8),5),O$5+MIN(INT(O$5/8),5))),IF(P44=3,IF(O$5&gt;40,41,IF(INT(O$5/13)-O$5/13=0,O$5-2+MIN(INT(O$5/13),3),O$5-1+MIN(INT(O$5/13),2))),IF(O$5&gt;40,IF(P44&gt;40,1,41-P44),O$5+1-P44)))))</f>
        <v>26</v>
      </c>
      <c r="R44" s="46"/>
      <c r="S44" s="47"/>
      <c r="T44" s="48"/>
      <c r="U44" s="46"/>
      <c r="V44" s="47"/>
      <c r="W44" s="48"/>
      <c r="X44" s="46"/>
      <c r="Y44" s="47"/>
      <c r="Z44" s="48"/>
      <c r="AA44" s="46"/>
      <c r="AB44" s="47"/>
      <c r="AC44" s="48"/>
      <c r="AD44" s="46"/>
      <c r="AE44" s="47"/>
      <c r="AF44" s="48"/>
      <c r="AG44" s="46"/>
      <c r="AH44" s="47"/>
      <c r="AI44" s="62"/>
      <c r="AJ44" s="46"/>
      <c r="AK44" s="47"/>
      <c r="AL44" s="48"/>
    </row>
    <row r="45" spans="1:38" s="10" customFormat="1" ht="12" customHeight="1">
      <c r="A45" s="151"/>
      <c r="B45" s="42" t="s">
        <v>180</v>
      </c>
      <c r="C45" s="67" t="str">
        <f t="shared" si="7"/>
        <v>Jun</v>
      </c>
      <c r="D45" s="67"/>
      <c r="E45" s="13" t="s">
        <v>11</v>
      </c>
      <c r="F45" s="19">
        <v>40014</v>
      </c>
      <c r="G45" s="122">
        <v>164974</v>
      </c>
      <c r="H45" s="13" t="s">
        <v>177</v>
      </c>
      <c r="I45" s="98"/>
      <c r="J45" s="94">
        <f t="shared" si="5"/>
        <v>26</v>
      </c>
      <c r="K45" s="107"/>
      <c r="L45" s="101">
        <f t="shared" si="8"/>
        <v>1</v>
      </c>
      <c r="M45" s="13">
        <f t="shared" si="6"/>
        <v>1</v>
      </c>
      <c r="N45" s="39"/>
      <c r="O45" s="46"/>
      <c r="P45" s="47"/>
      <c r="Q45" s="48"/>
      <c r="R45" s="46"/>
      <c r="S45" s="47"/>
      <c r="T45" s="48"/>
      <c r="U45" s="46"/>
      <c r="V45" s="47">
        <v>15</v>
      </c>
      <c r="W45" s="48">
        <f>IF(V45=0,0,IF(V45=1,IF(U$5&gt;40,48,IF(INT(U$5/5)-U$5/5=0,U$5+MIN(INT(U$5/5),8),U$5+1+MIN(INT(U$5/5),8))),IF(V45=2,IF(U$5&gt;40,44,IF(INT(U$5/8)-U$5/8=0,U$5-1+MIN(INT(U$5/8),5),U$5+MIN(INT(U$5/8),5))),IF(V45=3,IF(U$5&gt;40,41,IF(INT(U$5/13)-U$5/13=0,U$5-2+MIN(INT(U$5/13),3),U$5-1+MIN(INT(U$5/13),2))),IF(U$5&gt;40,IF(V45&gt;40,1,41-V45),U$5+1-V45)))))</f>
        <v>26</v>
      </c>
      <c r="X45" s="46"/>
      <c r="Y45" s="70"/>
      <c r="Z45" s="11"/>
      <c r="AA45" s="46"/>
      <c r="AB45" s="70"/>
      <c r="AC45" s="11"/>
      <c r="AD45" s="46"/>
      <c r="AE45" s="70"/>
      <c r="AF45" s="11"/>
      <c r="AG45" s="46"/>
      <c r="AH45" s="70"/>
      <c r="AI45" s="59"/>
      <c r="AJ45" s="46"/>
      <c r="AK45" s="70"/>
      <c r="AL45" s="11"/>
    </row>
    <row r="46" spans="1:38" s="10" customFormat="1" ht="12" customHeight="1">
      <c r="A46" s="151"/>
      <c r="B46" s="33" t="s">
        <v>305</v>
      </c>
      <c r="C46" s="67" t="str">
        <f t="shared" si="7"/>
        <v>Jun</v>
      </c>
      <c r="D46" s="69"/>
      <c r="E46" s="13" t="s">
        <v>7</v>
      </c>
      <c r="F46" s="19">
        <v>38492</v>
      </c>
      <c r="G46" s="122">
        <v>164189</v>
      </c>
      <c r="H46" s="13">
        <v>8316</v>
      </c>
      <c r="I46" s="9"/>
      <c r="J46" s="94">
        <f t="shared" si="5"/>
        <v>26</v>
      </c>
      <c r="K46" s="107"/>
      <c r="L46" s="101">
        <f t="shared" si="8"/>
        <v>1</v>
      </c>
      <c r="M46" s="13">
        <f t="shared" si="6"/>
        <v>1</v>
      </c>
      <c r="N46" s="39"/>
      <c r="O46" s="46"/>
      <c r="P46" s="47"/>
      <c r="Q46" s="48"/>
      <c r="R46" s="46"/>
      <c r="S46" s="47"/>
      <c r="T46" s="48"/>
      <c r="U46" s="46"/>
      <c r="V46" s="47"/>
      <c r="W46" s="48"/>
      <c r="X46" s="46"/>
      <c r="Y46" s="70"/>
      <c r="Z46" s="11"/>
      <c r="AA46" s="46"/>
      <c r="AB46" s="70"/>
      <c r="AC46" s="11"/>
      <c r="AD46" s="46"/>
      <c r="AE46" s="47">
        <v>15</v>
      </c>
      <c r="AF46" s="48">
        <f>IF(AE46=0,0,IF(AE46=1,IF(AD$5&gt;40,48,IF(INT(AD$5/5)-AD$5/5=0,AD$5+MIN(INT(AD$5/5),8),AD$5+1+MIN(INT(AD$5/5),8))),IF(AE46=2,IF(AD$5&gt;40,44,IF(INT(AD$5/8)-AD$5/8=0,AD$5-1+MIN(INT(AD$5/8),5),AD$5+MIN(INT(AD$5/8),5))),IF(AE46=3,IF(AD$5&gt;40,41,IF(INT(AD$5/13)-AD$5/13=0,AD$5-2+MIN(INT(AD$5/13),3),AD$5-1+MIN(INT(AD$5/13),2))),IF(AD$5&gt;40,IF(AE46&gt;40,1,41-AE46),AD$5+1-AE46)))))</f>
        <v>26</v>
      </c>
      <c r="AG46" s="46"/>
      <c r="AH46" s="47"/>
      <c r="AI46" s="59"/>
      <c r="AJ46" s="46"/>
      <c r="AK46" s="70"/>
      <c r="AL46" s="11"/>
    </row>
    <row r="47" spans="1:38" s="10" customFormat="1" ht="12" customHeight="1">
      <c r="A47" s="163">
        <f>ROW(A47)-6</f>
        <v>41</v>
      </c>
      <c r="B47" s="33" t="s">
        <v>306</v>
      </c>
      <c r="C47" s="67">
        <f t="shared" si="7"/>
      </c>
      <c r="D47" s="69"/>
      <c r="E47" s="13" t="s">
        <v>6</v>
      </c>
      <c r="F47" s="19">
        <v>28117</v>
      </c>
      <c r="G47" s="122">
        <v>161681</v>
      </c>
      <c r="H47" s="13">
        <v>8245</v>
      </c>
      <c r="I47" s="9"/>
      <c r="J47" s="94">
        <f t="shared" si="5"/>
        <v>25</v>
      </c>
      <c r="K47" s="107"/>
      <c r="L47" s="101">
        <f t="shared" si="8"/>
        <v>1</v>
      </c>
      <c r="M47" s="13">
        <f t="shared" si="6"/>
        <v>1</v>
      </c>
      <c r="N47" s="39"/>
      <c r="O47" s="46"/>
      <c r="P47" s="47"/>
      <c r="Q47" s="48"/>
      <c r="R47" s="46"/>
      <c r="S47" s="47"/>
      <c r="T47" s="48"/>
      <c r="U47" s="46"/>
      <c r="V47" s="47"/>
      <c r="W47" s="48"/>
      <c r="X47" s="46"/>
      <c r="Y47" s="70"/>
      <c r="Z47" s="11"/>
      <c r="AA47" s="46"/>
      <c r="AB47" s="70"/>
      <c r="AC47" s="11"/>
      <c r="AD47" s="46"/>
      <c r="AE47" s="47">
        <v>16</v>
      </c>
      <c r="AF47" s="48">
        <f>IF(AE47=0,0,IF(AE47=1,IF(AD$5&gt;40,48,IF(INT(AD$5/5)-AD$5/5=0,AD$5+MIN(INT(AD$5/5),8),AD$5+1+MIN(INT(AD$5/5),8))),IF(AE47=2,IF(AD$5&gt;40,44,IF(INT(AD$5/8)-AD$5/8=0,AD$5-1+MIN(INT(AD$5/8),5),AD$5+MIN(INT(AD$5/8),5))),IF(AE47=3,IF(AD$5&gt;40,41,IF(INT(AD$5/13)-AD$5/13=0,AD$5-2+MIN(INT(AD$5/13),3),AD$5-1+MIN(INT(AD$5/13),2))),IF(AD$5&gt;40,IF(AE47&gt;40,1,41-AE47),AD$5+1-AE47)))))</f>
        <v>25</v>
      </c>
      <c r="AG47" s="46"/>
      <c r="AH47" s="47"/>
      <c r="AI47" s="59"/>
      <c r="AJ47" s="46"/>
      <c r="AK47" s="70"/>
      <c r="AL47" s="11"/>
    </row>
    <row r="48" spans="1:38" s="10" customFormat="1" ht="12" customHeight="1">
      <c r="A48" s="151"/>
      <c r="B48" s="153" t="s">
        <v>37</v>
      </c>
      <c r="C48" s="67" t="str">
        <f t="shared" si="7"/>
        <v>Jun</v>
      </c>
      <c r="D48" s="68" t="s">
        <v>23</v>
      </c>
      <c r="E48" s="81" t="s">
        <v>15</v>
      </c>
      <c r="F48" s="100">
        <v>39116</v>
      </c>
      <c r="G48" s="125">
        <v>103084</v>
      </c>
      <c r="H48" s="13" t="s">
        <v>38</v>
      </c>
      <c r="I48" s="9"/>
      <c r="J48" s="94">
        <f t="shared" si="5"/>
        <v>25</v>
      </c>
      <c r="K48" s="107"/>
      <c r="L48" s="101">
        <f t="shared" si="8"/>
        <v>1</v>
      </c>
      <c r="M48" s="13">
        <f t="shared" si="6"/>
        <v>1</v>
      </c>
      <c r="N48" s="39"/>
      <c r="O48" s="46"/>
      <c r="P48" s="47"/>
      <c r="Q48" s="48"/>
      <c r="R48" s="46"/>
      <c r="S48" s="47"/>
      <c r="T48" s="48"/>
      <c r="U48" s="46"/>
      <c r="V48" s="47">
        <v>16</v>
      </c>
      <c r="W48" s="48">
        <f>IF(V48=0,0,IF(V48=1,IF(U$5&gt;40,48,IF(INT(U$5/5)-U$5/5=0,U$5+MIN(INT(U$5/5),8),U$5+1+MIN(INT(U$5/5),8))),IF(V48=2,IF(U$5&gt;40,44,IF(INT(U$5/8)-U$5/8=0,U$5-1+MIN(INT(U$5/8),5),U$5+MIN(INT(U$5/8),5))),IF(V48=3,IF(U$5&gt;40,41,IF(INT(U$5/13)-U$5/13=0,U$5-2+MIN(INT(U$5/13),3),U$5-1+MIN(INT(U$5/13),2))),IF(U$5&gt;40,IF(V48&gt;40,1,41-V48),U$5+1-V48)))))</f>
        <v>25</v>
      </c>
      <c r="X48" s="46"/>
      <c r="Y48" s="70"/>
      <c r="Z48" s="11"/>
      <c r="AA48" s="46"/>
      <c r="AB48" s="70"/>
      <c r="AC48" s="11"/>
      <c r="AD48" s="46"/>
      <c r="AE48" s="70"/>
      <c r="AF48" s="11"/>
      <c r="AG48" s="46"/>
      <c r="AH48" s="70"/>
      <c r="AI48" s="11"/>
      <c r="AJ48" s="46"/>
      <c r="AK48" s="70"/>
      <c r="AL48" s="11"/>
    </row>
    <row r="49" spans="1:38" s="10" customFormat="1" ht="12" customHeight="1">
      <c r="A49" s="163">
        <f>ROW(A49)-6</f>
        <v>43</v>
      </c>
      <c r="B49" s="12" t="s">
        <v>296</v>
      </c>
      <c r="C49" s="67">
        <f t="shared" si="7"/>
      </c>
      <c r="D49" s="67"/>
      <c r="E49" s="13" t="s">
        <v>28</v>
      </c>
      <c r="F49" s="19">
        <v>37311</v>
      </c>
      <c r="G49" s="117">
        <v>166040</v>
      </c>
      <c r="H49" s="137" t="s">
        <v>297</v>
      </c>
      <c r="I49" s="97"/>
      <c r="J49" s="94">
        <f t="shared" si="5"/>
        <v>24</v>
      </c>
      <c r="K49" s="107"/>
      <c r="L49" s="101">
        <f t="shared" si="8"/>
        <v>1</v>
      </c>
      <c r="M49" s="13">
        <f t="shared" si="6"/>
        <v>1</v>
      </c>
      <c r="N49" s="39"/>
      <c r="O49" s="46"/>
      <c r="P49" s="47"/>
      <c r="Q49" s="48"/>
      <c r="R49" s="46"/>
      <c r="S49" s="47"/>
      <c r="T49" s="48"/>
      <c r="U49" s="46"/>
      <c r="V49" s="47"/>
      <c r="W49" s="48"/>
      <c r="X49" s="46"/>
      <c r="Y49" s="47"/>
      <c r="Z49" s="48"/>
      <c r="AA49" s="46"/>
      <c r="AB49" s="47"/>
      <c r="AC49" s="48"/>
      <c r="AD49" s="46"/>
      <c r="AE49" s="47"/>
      <c r="AF49" s="48"/>
      <c r="AG49" s="46"/>
      <c r="AH49" s="47">
        <v>1</v>
      </c>
      <c r="AI49" s="48">
        <f>IF(AH49=0,0,IF(AH49=1,IF(AG$5&gt;40,48,IF(INT(AG$5/5)-AG$5/5=0,AG$5+MIN(INT(AG$5/5),8),AG$5+1+MIN(INT(AG$5/5),8))),IF(AH49=2,IF(AG$5&gt;40,44,IF(INT(AG$5/8)-AG$5/8=0,AG$5-1+MIN(INT(AG$5/8),5),AG$5+MIN(INT(AG$5/8),5))),IF(AH49=3,IF(AG$5&gt;40,41,IF(INT(AG$5/13)-AG$5/13=0,AG$5-2+MIN(INT(AG$5/13),3),AG$5-1+MIN(INT(AG$5/13),2))),IF(AG$5&gt;40,IF(AH49&gt;40,1,41-AH49),AG$5+1-AH49)))))</f>
        <v>24</v>
      </c>
      <c r="AJ49" s="46"/>
      <c r="AK49" s="47"/>
      <c r="AL49" s="48"/>
    </row>
    <row r="50" spans="1:38" s="10" customFormat="1" ht="12" customHeight="1">
      <c r="A50" s="151"/>
      <c r="B50" s="12" t="s">
        <v>29</v>
      </c>
      <c r="C50" s="67">
        <f t="shared" si="7"/>
      </c>
      <c r="D50" s="67"/>
      <c r="E50" s="13" t="s">
        <v>28</v>
      </c>
      <c r="F50" s="19">
        <v>37012</v>
      </c>
      <c r="G50" s="117">
        <v>114357</v>
      </c>
      <c r="H50" s="137">
        <v>2694</v>
      </c>
      <c r="I50" s="60"/>
      <c r="J50" s="94">
        <f t="shared" si="5"/>
        <v>24</v>
      </c>
      <c r="K50" s="107"/>
      <c r="L50" s="101">
        <f t="shared" si="8"/>
        <v>1</v>
      </c>
      <c r="M50" s="13">
        <f t="shared" si="6"/>
        <v>1</v>
      </c>
      <c r="N50" s="39"/>
      <c r="O50" s="46"/>
      <c r="P50" s="47"/>
      <c r="Q50" s="48"/>
      <c r="R50" s="46"/>
      <c r="S50" s="47"/>
      <c r="T50" s="11"/>
      <c r="U50" s="46"/>
      <c r="V50" s="47"/>
      <c r="W50" s="48"/>
      <c r="X50" s="46"/>
      <c r="Y50" s="47">
        <v>2</v>
      </c>
      <c r="Z50" s="48">
        <f>IF(Y50=0,0,IF(Y50=1,IF(X$5&gt;40,48,IF(INT(X$5/5)-X$5/5=0,X$5+MIN(INT(X$5/5),8),X$5+1+MIN(INT(X$5/5),8))),IF(Y50=2,IF(X$5&gt;40,44,IF(INT(X$5/8)-X$5/8=0,X$5-1+MIN(INT(X$5/8),5),X$5+MIN(INT(X$5/8),5))),IF(Y50=3,IF(X$5&gt;40,41,IF(INT(X$5/13)-X$5/13=0,X$5-2+MIN(INT(X$5/13),3),X$5-1+MIN(INT(X$5/13),2))),IF(X$5&gt;40,IF(Y50&gt;40,1,41-Y50),X$5+1-Y50)))))</f>
        <v>24</v>
      </c>
      <c r="AA50" s="46"/>
      <c r="AB50" s="47"/>
      <c r="AC50" s="48"/>
      <c r="AD50" s="46"/>
      <c r="AE50" s="47"/>
      <c r="AF50" s="48"/>
      <c r="AG50" s="46"/>
      <c r="AH50" s="47"/>
      <c r="AI50" s="48"/>
      <c r="AJ50" s="46"/>
      <c r="AK50" s="47"/>
      <c r="AL50" s="48"/>
    </row>
    <row r="51" spans="1:38" s="10" customFormat="1" ht="12" customHeight="1">
      <c r="A51" s="151"/>
      <c r="B51" s="7" t="s">
        <v>42</v>
      </c>
      <c r="C51" s="67" t="str">
        <f t="shared" si="7"/>
        <v>Jun</v>
      </c>
      <c r="D51" s="66"/>
      <c r="E51" s="15" t="s">
        <v>4</v>
      </c>
      <c r="F51" s="19">
        <v>38268</v>
      </c>
      <c r="G51" s="123">
        <v>115646</v>
      </c>
      <c r="H51" s="13" t="s">
        <v>43</v>
      </c>
      <c r="I51" s="9"/>
      <c r="J51" s="94">
        <f t="shared" si="5"/>
        <v>24</v>
      </c>
      <c r="K51" s="107"/>
      <c r="L51" s="101">
        <f t="shared" si="8"/>
        <v>1</v>
      </c>
      <c r="M51" s="13">
        <f t="shared" si="6"/>
        <v>1</v>
      </c>
      <c r="N51" s="39"/>
      <c r="O51" s="46"/>
      <c r="P51" s="47">
        <v>3</v>
      </c>
      <c r="Q51" s="48">
        <f>IF(P51=0,0,IF(P51=1,IF(O$5&gt;40,48,IF(INT(O$5/5)-O$5/5=0,O$5+MIN(INT(O$5/5),8),O$5+1+MIN(INT(O$5/5),8))),IF(P51=2,IF(O$5&gt;40,44,IF(INT(O$5/8)-O$5/8=0,O$5-1+MIN(INT(O$5/8),5),O$5+MIN(INT(O$5/8),5))),IF(P51=3,IF(O$5&gt;40,41,IF(INT(O$5/13)-O$5/13=0,O$5-2+MIN(INT(O$5/13),3),O$5-1+MIN(INT(O$5/13),2))),IF(O$5&gt;40,IF(P51&gt;40,1,41-P51),O$5+1-P51)))))</f>
        <v>24</v>
      </c>
      <c r="R51" s="46"/>
      <c r="S51" s="47"/>
      <c r="T51" s="48"/>
      <c r="U51" s="46"/>
      <c r="V51" s="47"/>
      <c r="W51" s="11"/>
      <c r="X51" s="46"/>
      <c r="Y51" s="47"/>
      <c r="Z51" s="48"/>
      <c r="AA51" s="46"/>
      <c r="AB51" s="47"/>
      <c r="AC51" s="11"/>
      <c r="AD51" s="46"/>
      <c r="AE51" s="47"/>
      <c r="AF51" s="11"/>
      <c r="AG51" s="46"/>
      <c r="AH51" s="47"/>
      <c r="AI51" s="11"/>
      <c r="AJ51" s="46"/>
      <c r="AK51" s="47"/>
      <c r="AL51" s="48"/>
    </row>
    <row r="52" spans="1:172" s="91" customFormat="1" ht="12" customHeight="1">
      <c r="A52" s="151"/>
      <c r="B52" s="42" t="s">
        <v>178</v>
      </c>
      <c r="C52" s="67" t="str">
        <f t="shared" si="7"/>
        <v>Jun</v>
      </c>
      <c r="D52" s="67"/>
      <c r="E52" s="13" t="s">
        <v>11</v>
      </c>
      <c r="F52" s="19">
        <v>38358</v>
      </c>
      <c r="G52" s="122">
        <v>161560</v>
      </c>
      <c r="H52" s="13" t="s">
        <v>179</v>
      </c>
      <c r="I52" s="98"/>
      <c r="J52" s="94">
        <f t="shared" si="5"/>
        <v>24</v>
      </c>
      <c r="K52" s="107"/>
      <c r="L52" s="101">
        <f t="shared" si="8"/>
        <v>1</v>
      </c>
      <c r="M52" s="13">
        <f t="shared" si="6"/>
        <v>1</v>
      </c>
      <c r="N52" s="39"/>
      <c r="O52" s="46"/>
      <c r="P52" s="47"/>
      <c r="Q52" s="48"/>
      <c r="R52" s="46"/>
      <c r="S52" s="47"/>
      <c r="T52" s="48"/>
      <c r="U52" s="46"/>
      <c r="V52" s="47">
        <v>17</v>
      </c>
      <c r="W52" s="48">
        <f>IF(V52=0,0,IF(V52=1,IF(U$5&gt;40,48,IF(INT(U$5/5)-U$5/5=0,U$5+MIN(INT(U$5/5),8),U$5+1+MIN(INT(U$5/5),8))),IF(V52=2,IF(U$5&gt;40,44,IF(INT(U$5/8)-U$5/8=0,U$5-1+MIN(INT(U$5/8),5),U$5+MIN(INT(U$5/8),5))),IF(V52=3,IF(U$5&gt;40,41,IF(INT(U$5/13)-U$5/13=0,U$5-2+MIN(INT(U$5/13),3),U$5-1+MIN(INT(U$5/13),2))),IF(U$5&gt;40,IF(V52&gt;40,1,41-V52),U$5+1-V52)))))</f>
        <v>24</v>
      </c>
      <c r="X52" s="46"/>
      <c r="Y52" s="70"/>
      <c r="Z52" s="11"/>
      <c r="AA52" s="46"/>
      <c r="AB52" s="70"/>
      <c r="AC52" s="11"/>
      <c r="AD52" s="46"/>
      <c r="AE52" s="70"/>
      <c r="AF52" s="11"/>
      <c r="AG52" s="46"/>
      <c r="AH52" s="70"/>
      <c r="AI52" s="11"/>
      <c r="AJ52" s="46"/>
      <c r="AK52" s="70"/>
      <c r="AL52" s="11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</row>
    <row r="53" spans="1:38" s="10" customFormat="1" ht="12" customHeight="1">
      <c r="A53" s="151"/>
      <c r="B53" s="33" t="s">
        <v>131</v>
      </c>
      <c r="C53" s="67">
        <f t="shared" si="7"/>
      </c>
      <c r="D53" s="69"/>
      <c r="E53" s="13" t="s">
        <v>95</v>
      </c>
      <c r="F53" s="19">
        <v>29755</v>
      </c>
      <c r="G53" s="122">
        <v>139707</v>
      </c>
      <c r="H53" s="13" t="s">
        <v>132</v>
      </c>
      <c r="I53" s="9"/>
      <c r="J53" s="94">
        <f t="shared" si="5"/>
        <v>24</v>
      </c>
      <c r="K53" s="107"/>
      <c r="L53" s="101">
        <f t="shared" si="8"/>
        <v>3</v>
      </c>
      <c r="M53" s="13">
        <f t="shared" si="6"/>
        <v>3</v>
      </c>
      <c r="N53" s="39"/>
      <c r="O53" s="46"/>
      <c r="P53" s="47"/>
      <c r="Q53" s="48"/>
      <c r="R53" s="46"/>
      <c r="S53" s="47">
        <v>11</v>
      </c>
      <c r="T53" s="48">
        <f>IF(S53=0,0,IF(S53=1,IF(R$5&gt;40,48,IF(INT(R$5/5)-R$5/5=0,R$5+MIN(INT(R$5/5),8),R$5+1+MIN(INT(R$5/5),8))),IF(S53=2,IF(R$5&gt;40,44,IF(INT(R$5/8)-R$5/8=0,R$5-1+MIN(INT(R$5/8),5),R$5+MIN(INT(R$5/8),5))),IF(S53=3,IF(R$5&gt;40,41,IF(INT(R$5/13)-R$5/13=0,R$5-2+MIN(INT(R$5/13),3),R$5-1+MIN(INT(R$5/13),2))),IF(R$5&gt;40,IF(S53&gt;40,1,41-S53),R$5+1-S53)))))</f>
        <v>14</v>
      </c>
      <c r="U53" s="46"/>
      <c r="V53" s="47"/>
      <c r="W53" s="48"/>
      <c r="X53" s="46"/>
      <c r="Y53" s="47"/>
      <c r="Z53" s="48"/>
      <c r="AA53" s="46"/>
      <c r="AB53" s="47"/>
      <c r="AC53" s="48"/>
      <c r="AD53" s="46"/>
      <c r="AE53" s="47">
        <v>38</v>
      </c>
      <c r="AF53" s="48">
        <f>IF(AE53=0,0,IF(AE53=1,IF(AD$5&gt;40,48,IF(INT(AD$5/5)-AD$5/5=0,AD$5+MIN(INT(AD$5/5),8),AD$5+1+MIN(INT(AD$5/5),8))),IF(AE53=2,IF(AD$5&gt;40,44,IF(INT(AD$5/8)-AD$5/8=0,AD$5-1+MIN(INT(AD$5/8),5),AD$5+MIN(INT(AD$5/8),5))),IF(AE53=3,IF(AD$5&gt;40,41,IF(INT(AD$5/13)-AD$5/13=0,AD$5-2+MIN(INT(AD$5/13),3),AD$5-1+MIN(INT(AD$5/13),2))),IF(AD$5&gt;40,IF(AE53&gt;40,1,41-AE53),AD$5+1-AE53)))))</f>
        <v>3</v>
      </c>
      <c r="AG53" s="46"/>
      <c r="AH53" s="47">
        <v>14</v>
      </c>
      <c r="AI53" s="48">
        <f>IF(AH53=0,0,IF(AH53=1,IF(AG$5&gt;40,48,IF(INT(AG$5/5)-AG$5/5=0,AG$5+MIN(INT(AG$5/5),8),AG$5+1+MIN(INT(AG$5/5),8))),IF(AH53=2,IF(AG$5&gt;40,44,IF(INT(AG$5/8)-AG$5/8=0,AG$5-1+MIN(INT(AG$5/8),5),AG$5+MIN(INT(AG$5/8),5))),IF(AH53=3,IF(AG$5&gt;40,41,IF(INT(AG$5/13)-AG$5/13=0,AG$5-2+MIN(INT(AG$5/13),3),AG$5-1+MIN(INT(AG$5/13),2))),IF(AG$5&gt;40,IF(AH53&gt;40,1,41-AH53),AG$5+1-AH53)))))</f>
        <v>7</v>
      </c>
      <c r="AJ53" s="46"/>
      <c r="AK53" s="47"/>
      <c r="AL53" s="48"/>
    </row>
    <row r="54" spans="1:38" s="10" customFormat="1" ht="12" customHeight="1">
      <c r="A54" s="163">
        <f>ROW(A54)-6</f>
        <v>48</v>
      </c>
      <c r="B54" s="12" t="s">
        <v>90</v>
      </c>
      <c r="C54" s="67">
        <f t="shared" si="7"/>
      </c>
      <c r="D54" s="67"/>
      <c r="E54" s="13" t="s">
        <v>9</v>
      </c>
      <c r="F54" s="19">
        <v>36679</v>
      </c>
      <c r="G54" s="117">
        <v>131483</v>
      </c>
      <c r="H54" s="138" t="s">
        <v>91</v>
      </c>
      <c r="I54" s="9"/>
      <c r="J54" s="94">
        <f t="shared" si="5"/>
        <v>23</v>
      </c>
      <c r="K54" s="107"/>
      <c r="L54" s="101">
        <f t="shared" si="8"/>
        <v>1</v>
      </c>
      <c r="M54" s="13">
        <f t="shared" si="6"/>
        <v>1</v>
      </c>
      <c r="N54" s="39"/>
      <c r="O54" s="46"/>
      <c r="P54" s="47"/>
      <c r="Q54" s="48"/>
      <c r="R54" s="46"/>
      <c r="S54" s="47"/>
      <c r="T54" s="48"/>
      <c r="U54" s="46"/>
      <c r="V54" s="47"/>
      <c r="W54" s="48"/>
      <c r="X54" s="46"/>
      <c r="Y54" s="47"/>
      <c r="Z54" s="48"/>
      <c r="AA54" s="46"/>
      <c r="AB54" s="47"/>
      <c r="AC54" s="48"/>
      <c r="AD54" s="46"/>
      <c r="AE54" s="47">
        <v>18</v>
      </c>
      <c r="AF54" s="48">
        <f>IF(AE54=0,0,IF(AE54=1,IF(AD$5&gt;40,48,IF(INT(AD$5/5)-AD$5/5=0,AD$5+MIN(INT(AD$5/5),8),AD$5+1+MIN(INT(AD$5/5),8))),IF(AE54=2,IF(AD$5&gt;40,44,IF(INT(AD$5/8)-AD$5/8=0,AD$5-1+MIN(INT(AD$5/8),5),AD$5+MIN(INT(AD$5/8),5))),IF(AE54=3,IF(AD$5&gt;40,41,IF(INT(AD$5/13)-AD$5/13=0,AD$5-2+MIN(INT(AD$5/13),3),AD$5-1+MIN(INT(AD$5/13),2))),IF(AD$5&gt;40,IF(AE54&gt;40,1,41-AE54),AD$5+1-AE54)))))</f>
        <v>23</v>
      </c>
      <c r="AG54" s="46"/>
      <c r="AH54" s="47"/>
      <c r="AI54" s="48"/>
      <c r="AJ54" s="46"/>
      <c r="AK54" s="47"/>
      <c r="AL54" s="48"/>
    </row>
    <row r="55" spans="1:38" s="10" customFormat="1" ht="12" customHeight="1">
      <c r="A55" s="151"/>
      <c r="B55" s="12" t="s">
        <v>264</v>
      </c>
      <c r="C55" s="67">
        <f t="shared" si="7"/>
      </c>
      <c r="D55" s="67"/>
      <c r="E55" s="13" t="s">
        <v>26</v>
      </c>
      <c r="F55" s="19">
        <v>35009</v>
      </c>
      <c r="G55" s="117">
        <v>160953</v>
      </c>
      <c r="H55" s="133" t="s">
        <v>265</v>
      </c>
      <c r="J55" s="94">
        <f t="shared" si="5"/>
        <v>23</v>
      </c>
      <c r="K55" s="107"/>
      <c r="L55" s="101">
        <f t="shared" si="8"/>
        <v>1</v>
      </c>
      <c r="M55" s="13">
        <f t="shared" si="6"/>
        <v>1</v>
      </c>
      <c r="N55" s="39"/>
      <c r="O55" s="46"/>
      <c r="P55" s="47"/>
      <c r="Q55" s="48"/>
      <c r="R55" s="46"/>
      <c r="S55" s="47"/>
      <c r="T55" s="48"/>
      <c r="U55" s="46"/>
      <c r="V55" s="47"/>
      <c r="W55" s="48"/>
      <c r="X55" s="46"/>
      <c r="Y55" s="47"/>
      <c r="Z55" s="48"/>
      <c r="AA55" s="46"/>
      <c r="AB55" s="47">
        <v>5</v>
      </c>
      <c r="AC55" s="48">
        <f>IF(AB55=0,0,IF(AB55=1,IF(AA$5&gt;40,48,IF(INT(AA$5/5)-AA$5/5=0,AA$5+MIN(INT(AA$5/5),8),AA$5+1+MIN(INT(AA$5/5),8))),IF(AB55=2,IF(AA$5&gt;40,44,IF(INT(AA$5/8)-AA$5/8=0,AA$5-1+MIN(INT(AA$5/8),5),AA$5+MIN(INT(AA$5/8),5))),IF(AB55=3,IF(AA$5&gt;40,41,IF(INT(AA$5/13)-AA$5/13=0,AA$5-2+MIN(INT(AA$5/13),3),AA$5-1+MIN(INT(AA$5/13),2))),IF(AA$5&gt;40,IF(AB55&gt;40,1,41-AB55),AA$5+1-AB55)))))</f>
        <v>23</v>
      </c>
      <c r="AD55" s="46"/>
      <c r="AE55" s="47"/>
      <c r="AF55" s="48"/>
      <c r="AG55" s="46"/>
      <c r="AH55" s="47"/>
      <c r="AI55" s="48"/>
      <c r="AJ55" s="46"/>
      <c r="AK55" s="47"/>
      <c r="AL55" s="48"/>
    </row>
    <row r="56" spans="1:38" s="10" customFormat="1" ht="12" customHeight="1">
      <c r="A56" s="151"/>
      <c r="B56" s="99" t="s">
        <v>181</v>
      </c>
      <c r="C56" s="67">
        <f t="shared" si="7"/>
      </c>
      <c r="D56" s="66"/>
      <c r="E56" s="81" t="s">
        <v>11</v>
      </c>
      <c r="F56" s="100">
        <v>37526</v>
      </c>
      <c r="G56" s="127">
        <v>111203</v>
      </c>
      <c r="H56" s="13" t="s">
        <v>78</v>
      </c>
      <c r="I56" s="9"/>
      <c r="J56" s="94">
        <f t="shared" si="5"/>
        <v>23</v>
      </c>
      <c r="K56" s="107"/>
      <c r="L56" s="101">
        <f t="shared" si="8"/>
        <v>1</v>
      </c>
      <c r="M56" s="13">
        <f t="shared" si="6"/>
        <v>1</v>
      </c>
      <c r="N56" s="39"/>
      <c r="O56" s="46"/>
      <c r="P56" s="47"/>
      <c r="Q56" s="48"/>
      <c r="R56" s="46"/>
      <c r="S56" s="47"/>
      <c r="T56" s="48"/>
      <c r="U56" s="46"/>
      <c r="V56" s="47">
        <v>18</v>
      </c>
      <c r="W56" s="48">
        <f>IF(V56=0,0,IF(V56=1,IF(U$5&gt;40,48,IF(INT(U$5/5)-U$5/5=0,U$5+MIN(INT(U$5/5),8),U$5+1+MIN(INT(U$5/5),8))),IF(V56=2,IF(U$5&gt;40,44,IF(INT(U$5/8)-U$5/8=0,U$5-1+MIN(INT(U$5/8),5),U$5+MIN(INT(U$5/8),5))),IF(V56=3,IF(U$5&gt;40,41,IF(INT(U$5/13)-U$5/13=0,U$5-2+MIN(INT(U$5/13),3),U$5-1+MIN(INT(U$5/13),2))),IF(U$5&gt;40,IF(V56&gt;40,1,41-V56),U$5+1-V56)))))</f>
        <v>23</v>
      </c>
      <c r="X56" s="46"/>
      <c r="Y56" s="70"/>
      <c r="Z56" s="11"/>
      <c r="AA56" s="46"/>
      <c r="AB56" s="70"/>
      <c r="AC56" s="11"/>
      <c r="AD56" s="46"/>
      <c r="AE56" s="70"/>
      <c r="AF56" s="11"/>
      <c r="AG56" s="46"/>
      <c r="AH56" s="70"/>
      <c r="AI56" s="11"/>
      <c r="AJ56" s="46"/>
      <c r="AK56" s="70"/>
      <c r="AL56" s="11"/>
    </row>
    <row r="57" spans="1:38" s="10" customFormat="1" ht="12" customHeight="1">
      <c r="A57" s="64">
        <f>ROW(A57)-6</f>
        <v>51</v>
      </c>
      <c r="B57" s="12" t="s">
        <v>308</v>
      </c>
      <c r="C57" s="67" t="str">
        <f t="shared" si="7"/>
        <v>Jun</v>
      </c>
      <c r="D57" s="67"/>
      <c r="E57" s="13" t="s">
        <v>9</v>
      </c>
      <c r="F57" s="19">
        <v>39919</v>
      </c>
      <c r="G57" s="117">
        <v>162980</v>
      </c>
      <c r="H57" s="138" t="s">
        <v>307</v>
      </c>
      <c r="I57" s="9"/>
      <c r="J57" s="94">
        <f t="shared" si="5"/>
        <v>22</v>
      </c>
      <c r="K57" s="107"/>
      <c r="L57" s="101">
        <f t="shared" si="8"/>
        <v>1</v>
      </c>
      <c r="M57" s="13">
        <f t="shared" si="6"/>
        <v>1</v>
      </c>
      <c r="N57" s="39"/>
      <c r="O57" s="46"/>
      <c r="P57" s="47"/>
      <c r="Q57" s="48"/>
      <c r="R57" s="46"/>
      <c r="S57" s="47"/>
      <c r="T57" s="48"/>
      <c r="U57" s="46"/>
      <c r="V57" s="47"/>
      <c r="W57" s="48"/>
      <c r="X57" s="46"/>
      <c r="Y57" s="47"/>
      <c r="Z57" s="48"/>
      <c r="AA57" s="46"/>
      <c r="AB57" s="47"/>
      <c r="AC57" s="48"/>
      <c r="AD57" s="46"/>
      <c r="AE57" s="47">
        <v>19</v>
      </c>
      <c r="AF57" s="48">
        <f>IF(AE57=0,0,IF(AE57=1,IF(AD$5&gt;40,48,IF(INT(AD$5/5)-AD$5/5=0,AD$5+MIN(INT(AD$5/5),8),AD$5+1+MIN(INT(AD$5/5),8))),IF(AE57=2,IF(AD$5&gt;40,44,IF(INT(AD$5/8)-AD$5/8=0,AD$5-1+MIN(INT(AD$5/8),5),AD$5+MIN(INT(AD$5/8),5))),IF(AE57=3,IF(AD$5&gt;40,41,IF(INT(AD$5/13)-AD$5/13=0,AD$5-2+MIN(INT(AD$5/13),3),AD$5-1+MIN(INT(AD$5/13),2))),IF(AD$5&gt;40,IF(AE57&gt;40,1,41-AE57),AD$5+1-AE57)))))</f>
        <v>22</v>
      </c>
      <c r="AG57" s="46"/>
      <c r="AH57" s="47"/>
      <c r="AI57" s="48"/>
      <c r="AJ57" s="46"/>
      <c r="AK57" s="47"/>
      <c r="AL57" s="48"/>
    </row>
    <row r="58" spans="1:38" s="10" customFormat="1" ht="12" customHeight="1">
      <c r="A58" s="163">
        <f>ROW(A58)-6</f>
        <v>52</v>
      </c>
      <c r="B58" s="12" t="s">
        <v>92</v>
      </c>
      <c r="C58" s="67">
        <f t="shared" si="7"/>
      </c>
      <c r="D58" s="67"/>
      <c r="E58" s="13" t="s">
        <v>26</v>
      </c>
      <c r="F58" s="19">
        <v>33157</v>
      </c>
      <c r="G58" s="117">
        <v>134321</v>
      </c>
      <c r="H58" s="133" t="s">
        <v>93</v>
      </c>
      <c r="I58" s="9"/>
      <c r="J58" s="94">
        <f t="shared" si="5"/>
        <v>21</v>
      </c>
      <c r="K58" s="107"/>
      <c r="L58" s="101">
        <f t="shared" si="8"/>
        <v>1</v>
      </c>
      <c r="M58" s="13">
        <f t="shared" si="6"/>
        <v>1</v>
      </c>
      <c r="N58" s="39"/>
      <c r="O58" s="46"/>
      <c r="P58" s="47"/>
      <c r="Q58" s="48"/>
      <c r="R58" s="46"/>
      <c r="S58" s="47"/>
      <c r="T58" s="48"/>
      <c r="U58" s="46"/>
      <c r="V58" s="47"/>
      <c r="W58" s="48"/>
      <c r="X58" s="46"/>
      <c r="Y58" s="47"/>
      <c r="Z58" s="48"/>
      <c r="AA58" s="46"/>
      <c r="AB58" s="47">
        <v>7</v>
      </c>
      <c r="AC58" s="48">
        <f>IF(AB58=0,0,IF(AB58=1,IF(AA$5&gt;40,48,IF(INT(AA$5/5)-AA$5/5=0,AA$5+MIN(INT(AA$5/5),8),AA$5+1+MIN(INT(AA$5/5),8))),IF(AB58=2,IF(AA$5&gt;40,44,IF(INT(AA$5/8)-AA$5/8=0,AA$5-1+MIN(INT(AA$5/8),5),AA$5+MIN(INT(AA$5/8),5))),IF(AB58=3,IF(AA$5&gt;40,41,IF(INT(AA$5/13)-AA$5/13=0,AA$5-2+MIN(INT(AA$5/13),3),AA$5-1+MIN(INT(AA$5/13),2))),IF(AA$5&gt;40,IF(AB58&gt;40,1,41-AB58),AA$5+1-AB58)))))</f>
        <v>21</v>
      </c>
      <c r="AD58" s="46"/>
      <c r="AE58" s="47"/>
      <c r="AF58" s="48"/>
      <c r="AG58" s="46"/>
      <c r="AH58" s="47"/>
      <c r="AI58" s="48"/>
      <c r="AJ58" s="46"/>
      <c r="AK58" s="47"/>
      <c r="AL58" s="48"/>
    </row>
    <row r="59" spans="1:38" s="10" customFormat="1" ht="12" customHeight="1">
      <c r="A59" s="151"/>
      <c r="B59" s="33" t="s">
        <v>183</v>
      </c>
      <c r="C59" s="67">
        <f t="shared" si="7"/>
      </c>
      <c r="D59" s="69"/>
      <c r="E59" s="13" t="s">
        <v>11</v>
      </c>
      <c r="F59" s="19">
        <v>37702</v>
      </c>
      <c r="G59" s="122">
        <v>164989</v>
      </c>
      <c r="H59" s="13" t="s">
        <v>184</v>
      </c>
      <c r="I59" s="9"/>
      <c r="J59" s="94">
        <f t="shared" si="5"/>
        <v>21</v>
      </c>
      <c r="K59" s="107"/>
      <c r="L59" s="101">
        <f t="shared" si="8"/>
        <v>1</v>
      </c>
      <c r="M59" s="13">
        <f t="shared" si="6"/>
        <v>1</v>
      </c>
      <c r="N59" s="39"/>
      <c r="O59" s="46"/>
      <c r="P59" s="47"/>
      <c r="Q59" s="48"/>
      <c r="R59" s="46"/>
      <c r="S59" s="47"/>
      <c r="T59" s="48"/>
      <c r="U59" s="46"/>
      <c r="V59" s="47">
        <v>20</v>
      </c>
      <c r="W59" s="48">
        <f>IF(V59=0,0,IF(V59=1,IF(U$5&gt;40,48,IF(INT(U$5/5)-U$5/5=0,U$5+MIN(INT(U$5/5),8),U$5+1+MIN(INT(U$5/5),8))),IF(V59=2,IF(U$5&gt;40,44,IF(INT(U$5/8)-U$5/8=0,U$5-1+MIN(INT(U$5/8),5),U$5+MIN(INT(U$5/8),5))),IF(V59=3,IF(U$5&gt;40,41,IF(INT(U$5/13)-U$5/13=0,U$5-2+MIN(INT(U$5/13),3),U$5-1+MIN(INT(U$5/13),2))),IF(U$5&gt;40,IF(V59&gt;40,1,41-V59),U$5+1-V59)))))</f>
        <v>21</v>
      </c>
      <c r="X59" s="46"/>
      <c r="Y59" s="70"/>
      <c r="Z59" s="11"/>
      <c r="AA59" s="46"/>
      <c r="AB59" s="70"/>
      <c r="AC59" s="11"/>
      <c r="AD59" s="46"/>
      <c r="AE59" s="47"/>
      <c r="AF59" s="11"/>
      <c r="AG59" s="46"/>
      <c r="AH59" s="47"/>
      <c r="AI59" s="11"/>
      <c r="AJ59" s="46"/>
      <c r="AK59" s="70"/>
      <c r="AL59" s="11"/>
    </row>
    <row r="60" spans="1:38" s="10" customFormat="1" ht="12" customHeight="1">
      <c r="A60" s="163">
        <f>ROW(A60)-6</f>
        <v>54</v>
      </c>
      <c r="B60" s="7" t="s">
        <v>343</v>
      </c>
      <c r="C60" s="67" t="str">
        <f t="shared" si="7"/>
        <v>Jun</v>
      </c>
      <c r="D60" s="66"/>
      <c r="E60" s="13" t="s">
        <v>5</v>
      </c>
      <c r="F60" s="18">
        <v>38261</v>
      </c>
      <c r="G60" s="124">
        <v>160781</v>
      </c>
      <c r="H60" s="13">
        <v>3818</v>
      </c>
      <c r="I60" s="9"/>
      <c r="J60" s="94">
        <f aca="true" t="shared" si="9" ref="J60:J90">Q60+T60+W60+Z60+AC60+AF60+AI60+AL60</f>
        <v>20</v>
      </c>
      <c r="K60" s="107"/>
      <c r="L60" s="101">
        <f t="shared" si="8"/>
        <v>1</v>
      </c>
      <c r="M60" s="13">
        <f aca="true" t="shared" si="10" ref="M60:M90">COUNT(Q60,T60,W60,Z60,AC60,AF60,AI60,AL60)</f>
        <v>1</v>
      </c>
      <c r="N60" s="39"/>
      <c r="O60" s="46"/>
      <c r="P60" s="47"/>
      <c r="Q60" s="48"/>
      <c r="R60" s="46"/>
      <c r="S60" s="47"/>
      <c r="T60" s="48"/>
      <c r="U60" s="46"/>
      <c r="V60" s="47"/>
      <c r="W60" s="11"/>
      <c r="X60" s="46"/>
      <c r="Y60" s="47"/>
      <c r="Z60" s="48"/>
      <c r="AA60" s="46"/>
      <c r="AB60" s="47"/>
      <c r="AC60" s="48"/>
      <c r="AD60" s="46"/>
      <c r="AE60" s="47"/>
      <c r="AF60" s="48"/>
      <c r="AG60" s="46"/>
      <c r="AH60" s="47"/>
      <c r="AI60" s="48"/>
      <c r="AJ60" s="46"/>
      <c r="AK60" s="70">
        <v>2</v>
      </c>
      <c r="AL60" s="48">
        <f>IF(AK60=0,0,IF(AK60=1,IF(AJ$5&gt;40,48,IF(INT(AJ$5/5)-AJ$5/5=0,AJ$5+MIN(INT(AJ$5/5),8),AJ$5+1+MIN(INT(AJ$5/5),8))),IF(AK60=2,IF(AJ$5&gt;40,44,IF(INT(AJ$5/8)-AJ$5/8=0,AJ$5-1+MIN(INT(AJ$5/8),5),AJ$5+MIN(INT(AJ$5/8),5))),IF(AK60=3,IF(AJ$5&gt;40,41,IF(INT(AJ$5/13)-AJ$5/13=0,AJ$5-2+MIN(INT(AJ$5/13),3),AJ$5-1+MIN(INT(AJ$5/13),2))),IF(AJ$5&gt;40,IF(AK60&gt;40,1,41-AK60),AJ$5+1-AK60)))))</f>
        <v>20</v>
      </c>
    </row>
    <row r="61" spans="1:38" s="10" customFormat="1" ht="12" customHeight="1">
      <c r="A61" s="151"/>
      <c r="B61" s="99" t="s">
        <v>36</v>
      </c>
      <c r="C61" s="67">
        <f t="shared" si="7"/>
      </c>
      <c r="D61" s="66"/>
      <c r="E61" s="81" t="s">
        <v>11</v>
      </c>
      <c r="F61" s="100">
        <v>37920</v>
      </c>
      <c r="G61" s="127">
        <v>123804</v>
      </c>
      <c r="H61" s="13" t="s">
        <v>79</v>
      </c>
      <c r="I61" s="9"/>
      <c r="J61" s="94">
        <f t="shared" si="9"/>
        <v>20</v>
      </c>
      <c r="K61" s="107"/>
      <c r="L61" s="101">
        <f t="shared" si="8"/>
        <v>1</v>
      </c>
      <c r="M61" s="13">
        <f t="shared" si="10"/>
        <v>1</v>
      </c>
      <c r="N61" s="39"/>
      <c r="O61" s="46"/>
      <c r="P61" s="47"/>
      <c r="Q61" s="48"/>
      <c r="R61" s="46"/>
      <c r="S61" s="47"/>
      <c r="T61" s="48"/>
      <c r="U61" s="46"/>
      <c r="V61" s="47">
        <v>21</v>
      </c>
      <c r="W61" s="48">
        <f>IF(V61=0,0,IF(V61=1,IF(U$5&gt;40,48,IF(INT(U$5/5)-U$5/5=0,U$5+MIN(INT(U$5/5),8),U$5+1+MIN(INT(U$5/5),8))),IF(V61=2,IF(U$5&gt;40,44,IF(INT(U$5/8)-U$5/8=0,U$5-1+MIN(INT(U$5/8),5),U$5+MIN(INT(U$5/8),5))),IF(V61=3,IF(U$5&gt;40,41,IF(INT(U$5/13)-U$5/13=0,U$5-2+MIN(INT(U$5/13),3),U$5-1+MIN(INT(U$5/13),2))),IF(U$5&gt;40,IF(V61&gt;40,1,41-V61),U$5+1-V61)))))</f>
        <v>20</v>
      </c>
      <c r="X61" s="46"/>
      <c r="Y61" s="70"/>
      <c r="Z61" s="11"/>
      <c r="AA61" s="46"/>
      <c r="AB61" s="70"/>
      <c r="AC61" s="11"/>
      <c r="AD61" s="46"/>
      <c r="AE61" s="70"/>
      <c r="AF61" s="11"/>
      <c r="AG61" s="46"/>
      <c r="AH61" s="70"/>
      <c r="AI61" s="11"/>
      <c r="AJ61" s="46"/>
      <c r="AK61" s="70"/>
      <c r="AL61" s="11"/>
    </row>
    <row r="62" spans="1:38" s="10" customFormat="1" ht="12" customHeight="1">
      <c r="A62" s="151"/>
      <c r="B62" s="33" t="s">
        <v>309</v>
      </c>
      <c r="C62" s="67">
        <f t="shared" si="7"/>
      </c>
      <c r="D62" s="69"/>
      <c r="E62" s="13" t="s">
        <v>6</v>
      </c>
      <c r="F62" s="19">
        <v>36575</v>
      </c>
      <c r="G62" s="122">
        <v>164185</v>
      </c>
      <c r="H62" s="13">
        <v>8315</v>
      </c>
      <c r="I62" s="9"/>
      <c r="J62" s="94">
        <f t="shared" si="9"/>
        <v>20</v>
      </c>
      <c r="K62" s="107"/>
      <c r="L62" s="101">
        <f t="shared" si="8"/>
        <v>1</v>
      </c>
      <c r="M62" s="13">
        <f t="shared" si="10"/>
        <v>1</v>
      </c>
      <c r="N62" s="39"/>
      <c r="O62" s="46"/>
      <c r="P62" s="47"/>
      <c r="Q62" s="48"/>
      <c r="R62" s="46"/>
      <c r="S62" s="47"/>
      <c r="T62" s="48"/>
      <c r="U62" s="46"/>
      <c r="V62" s="47"/>
      <c r="W62" s="48"/>
      <c r="X62" s="46"/>
      <c r="Y62" s="70"/>
      <c r="Z62" s="11"/>
      <c r="AA62" s="46"/>
      <c r="AB62" s="70"/>
      <c r="AC62" s="11"/>
      <c r="AD62" s="46"/>
      <c r="AE62" s="47">
        <v>21</v>
      </c>
      <c r="AF62" s="48">
        <f>IF(AE62=0,0,IF(AE62=1,IF(AD$5&gt;40,48,IF(INT(AD$5/5)-AD$5/5=0,AD$5+MIN(INT(AD$5/5),8),AD$5+1+MIN(INT(AD$5/5),8))),IF(AE62=2,IF(AD$5&gt;40,44,IF(INT(AD$5/8)-AD$5/8=0,AD$5-1+MIN(INT(AD$5/8),5),AD$5+MIN(INT(AD$5/8),5))),IF(AE62=3,IF(AD$5&gt;40,41,IF(INT(AD$5/13)-AD$5/13=0,AD$5-2+MIN(INT(AD$5/13),3),AD$5-1+MIN(INT(AD$5/13),2))),IF(AD$5&gt;40,IF(AE62&gt;40,1,41-AE62),AD$5+1-AE62)))))</f>
        <v>20</v>
      </c>
      <c r="AG62" s="46"/>
      <c r="AH62" s="47"/>
      <c r="AI62" s="11"/>
      <c r="AJ62" s="46"/>
      <c r="AK62" s="70"/>
      <c r="AL62" s="11"/>
    </row>
    <row r="63" spans="1:38" s="10" customFormat="1" ht="12" customHeight="1">
      <c r="A63" s="151"/>
      <c r="B63" s="33" t="s">
        <v>140</v>
      </c>
      <c r="C63" s="67">
        <f t="shared" si="7"/>
      </c>
      <c r="D63" s="69"/>
      <c r="E63" s="13" t="s">
        <v>95</v>
      </c>
      <c r="F63" s="19">
        <v>35954</v>
      </c>
      <c r="G63" s="122">
        <v>164495</v>
      </c>
      <c r="H63" s="13" t="s">
        <v>141</v>
      </c>
      <c r="I63" s="9"/>
      <c r="J63" s="94">
        <f t="shared" si="9"/>
        <v>20</v>
      </c>
      <c r="K63" s="107"/>
      <c r="L63" s="101">
        <f t="shared" si="8"/>
        <v>2</v>
      </c>
      <c r="M63" s="13">
        <f t="shared" si="10"/>
        <v>2</v>
      </c>
      <c r="N63" s="39"/>
      <c r="O63" s="46"/>
      <c r="P63" s="47"/>
      <c r="Q63" s="48"/>
      <c r="R63" s="46"/>
      <c r="S63" s="47">
        <v>16</v>
      </c>
      <c r="T63" s="48">
        <f>IF(S63=0,0,IF(S63=1,IF(R$5&gt;40,48,IF(INT(R$5/5)-R$5/5=0,R$5+MIN(INT(R$5/5),8),R$5+1+MIN(INT(R$5/5),8))),IF(S63=2,IF(R$5&gt;40,44,IF(INT(R$5/8)-R$5/8=0,R$5-1+MIN(INT(R$5/8),5),R$5+MIN(INT(R$5/8),5))),IF(S63=3,IF(R$5&gt;40,41,IF(INT(R$5/13)-R$5/13=0,R$5-2+MIN(INT(R$5/13),3),R$5-1+MIN(INT(R$5/13),2))),IF(R$5&gt;40,IF(S63&gt;40,1,41-S63),R$5+1-S63)))))</f>
        <v>9</v>
      </c>
      <c r="U63" s="46"/>
      <c r="V63" s="47"/>
      <c r="W63" s="48"/>
      <c r="X63" s="46"/>
      <c r="Y63" s="47"/>
      <c r="Z63" s="48"/>
      <c r="AA63" s="46"/>
      <c r="AB63" s="47"/>
      <c r="AC63" s="48"/>
      <c r="AD63" s="46"/>
      <c r="AE63" s="47"/>
      <c r="AF63" s="48"/>
      <c r="AG63" s="46"/>
      <c r="AH63" s="47">
        <v>10</v>
      </c>
      <c r="AI63" s="48">
        <f>IF(AH63=0,0,IF(AH63=1,IF(AG$5&gt;40,48,IF(INT(AG$5/5)-AG$5/5=0,AG$5+MIN(INT(AG$5/5),8),AG$5+1+MIN(INT(AG$5/5),8))),IF(AH63=2,IF(AG$5&gt;40,44,IF(INT(AG$5/8)-AG$5/8=0,AG$5-1+MIN(INT(AG$5/8),5),AG$5+MIN(INT(AG$5/8),5))),IF(AH63=3,IF(AG$5&gt;40,41,IF(INT(AG$5/13)-AG$5/13=0,AG$5-2+MIN(INT(AG$5/13),3),AG$5-1+MIN(INT(AG$5/13),2))),IF(AG$5&gt;40,IF(AH63&gt;40,1,41-AH63),AG$5+1-AH63)))))</f>
        <v>11</v>
      </c>
      <c r="AJ63" s="46"/>
      <c r="AK63" s="47"/>
      <c r="AL63" s="48"/>
    </row>
    <row r="64" spans="1:38" s="10" customFormat="1" ht="12" customHeight="1">
      <c r="A64" s="163">
        <f>ROW(A64)-6</f>
        <v>58</v>
      </c>
      <c r="B64" s="7" t="s">
        <v>51</v>
      </c>
      <c r="C64" s="67">
        <f t="shared" si="7"/>
      </c>
      <c r="D64" s="68" t="s">
        <v>23</v>
      </c>
      <c r="E64" s="13" t="s">
        <v>26</v>
      </c>
      <c r="F64" s="19">
        <v>37477</v>
      </c>
      <c r="G64" s="117">
        <v>114448</v>
      </c>
      <c r="H64" s="133" t="s">
        <v>52</v>
      </c>
      <c r="I64" s="97"/>
      <c r="J64" s="94">
        <f t="shared" si="9"/>
        <v>19</v>
      </c>
      <c r="K64" s="107"/>
      <c r="L64" s="101">
        <f t="shared" si="8"/>
        <v>1</v>
      </c>
      <c r="M64" s="13">
        <f t="shared" si="10"/>
        <v>1</v>
      </c>
      <c r="N64" s="39"/>
      <c r="O64" s="46"/>
      <c r="P64" s="47"/>
      <c r="Q64" s="48"/>
      <c r="R64" s="46"/>
      <c r="S64" s="47"/>
      <c r="T64" s="48"/>
      <c r="U64" s="46"/>
      <c r="V64" s="47"/>
      <c r="W64" s="48"/>
      <c r="X64" s="46"/>
      <c r="Y64" s="47"/>
      <c r="Z64" s="48"/>
      <c r="AA64" s="46"/>
      <c r="AB64" s="47">
        <v>9</v>
      </c>
      <c r="AC64" s="48">
        <f>IF(AB64=0,0,IF(AB64=1,IF(AA$5&gt;40,48,IF(INT(AA$5/5)-AA$5/5=0,AA$5+MIN(INT(AA$5/5),8),AA$5+1+MIN(INT(AA$5/5),8))),IF(AB64=2,IF(AA$5&gt;40,44,IF(INT(AA$5/8)-AA$5/8=0,AA$5-1+MIN(INT(AA$5/8),5),AA$5+MIN(INT(AA$5/8),5))),IF(AB64=3,IF(AA$5&gt;40,41,IF(INT(AA$5/13)-AA$5/13=0,AA$5-2+MIN(INT(AA$5/13),3),AA$5-1+MIN(INT(AA$5/13),2))),IF(AA$5&gt;40,IF(AB64&gt;40,1,41-AB64),AA$5+1-AB64)))))</f>
        <v>19</v>
      </c>
      <c r="AD64" s="46"/>
      <c r="AE64" s="47"/>
      <c r="AF64" s="11"/>
      <c r="AG64" s="46"/>
      <c r="AH64" s="47"/>
      <c r="AI64" s="48"/>
      <c r="AJ64" s="46"/>
      <c r="AK64" s="47"/>
      <c r="AL64" s="48"/>
    </row>
    <row r="65" spans="1:38" s="10" customFormat="1" ht="12" customHeight="1">
      <c r="A65" s="151"/>
      <c r="B65" s="99" t="s">
        <v>185</v>
      </c>
      <c r="C65" s="67" t="str">
        <f t="shared" si="7"/>
        <v>Jun</v>
      </c>
      <c r="D65" s="66"/>
      <c r="E65" s="81" t="s">
        <v>11</v>
      </c>
      <c r="F65" s="100">
        <v>42966</v>
      </c>
      <c r="G65" s="127">
        <v>164979</v>
      </c>
      <c r="H65" s="13" t="s">
        <v>186</v>
      </c>
      <c r="I65" s="9"/>
      <c r="J65" s="94">
        <f t="shared" si="9"/>
        <v>19</v>
      </c>
      <c r="K65" s="107"/>
      <c r="L65" s="101">
        <f t="shared" si="8"/>
        <v>1</v>
      </c>
      <c r="M65" s="13">
        <f t="shared" si="10"/>
        <v>1</v>
      </c>
      <c r="N65" s="39"/>
      <c r="O65" s="46"/>
      <c r="P65" s="47"/>
      <c r="Q65" s="48"/>
      <c r="R65" s="46"/>
      <c r="S65" s="47"/>
      <c r="T65" s="48"/>
      <c r="U65" s="46"/>
      <c r="V65" s="47">
        <v>22</v>
      </c>
      <c r="W65" s="48">
        <f>IF(V65=0,0,IF(V65=1,IF(U$5&gt;40,48,IF(INT(U$5/5)-U$5/5=0,U$5+MIN(INT(U$5/5),8),U$5+1+MIN(INT(U$5/5),8))),IF(V65=2,IF(U$5&gt;40,44,IF(INT(U$5/8)-U$5/8=0,U$5-1+MIN(INT(U$5/8),5),U$5+MIN(INT(U$5/8),5))),IF(V65=3,IF(U$5&gt;40,41,IF(INT(U$5/13)-U$5/13=0,U$5-2+MIN(INT(U$5/13),3),U$5-1+MIN(INT(U$5/13),2))),IF(U$5&gt;40,IF(V65&gt;40,1,41-V65),U$5+1-V65)))))</f>
        <v>19</v>
      </c>
      <c r="X65" s="46"/>
      <c r="Y65" s="70"/>
      <c r="Z65" s="11"/>
      <c r="AA65" s="46"/>
      <c r="AB65" s="70"/>
      <c r="AC65" s="11"/>
      <c r="AD65" s="46"/>
      <c r="AE65" s="70"/>
      <c r="AF65" s="11"/>
      <c r="AG65" s="46"/>
      <c r="AH65" s="70"/>
      <c r="AI65" s="11"/>
      <c r="AJ65" s="46"/>
      <c r="AK65" s="70"/>
      <c r="AL65" s="11"/>
    </row>
    <row r="66" spans="1:38" s="10" customFormat="1" ht="12" customHeight="1">
      <c r="A66" s="163">
        <f>ROW(A66)-6</f>
        <v>60</v>
      </c>
      <c r="B66" s="12" t="s">
        <v>249</v>
      </c>
      <c r="C66" s="67">
        <f t="shared" si="7"/>
      </c>
      <c r="D66" s="67"/>
      <c r="E66" s="13" t="s">
        <v>28</v>
      </c>
      <c r="F66" s="19">
        <v>31398</v>
      </c>
      <c r="G66" s="117">
        <v>165773</v>
      </c>
      <c r="H66" s="137">
        <v>2894</v>
      </c>
      <c r="I66" s="60"/>
      <c r="J66" s="94">
        <f t="shared" si="9"/>
        <v>18</v>
      </c>
      <c r="K66" s="107"/>
      <c r="L66" s="101">
        <f t="shared" si="8"/>
        <v>1</v>
      </c>
      <c r="M66" s="13">
        <f t="shared" si="10"/>
        <v>1</v>
      </c>
      <c r="N66" s="39"/>
      <c r="O66" s="46"/>
      <c r="P66" s="47"/>
      <c r="Q66" s="48"/>
      <c r="R66" s="46"/>
      <c r="S66" s="47"/>
      <c r="T66" s="11"/>
      <c r="U66" s="46"/>
      <c r="V66" s="47"/>
      <c r="W66" s="48"/>
      <c r="X66" s="46"/>
      <c r="Y66" s="47">
        <v>5</v>
      </c>
      <c r="Z66" s="48">
        <f>IF(Y66=0,0,IF(Y66=1,IF(X$5&gt;40,48,IF(INT(X$5/5)-X$5/5=0,X$5+MIN(INT(X$5/5),8),X$5+1+MIN(INT(X$5/5),8))),IF(Y66=2,IF(X$5&gt;40,44,IF(INT(X$5/8)-X$5/8=0,X$5-1+MIN(INT(X$5/8),5),X$5+MIN(INT(X$5/8),5))),IF(Y66=3,IF(X$5&gt;40,41,IF(INT(X$5/13)-X$5/13=0,X$5-2+MIN(INT(X$5/13),3),X$5-1+MIN(INT(X$5/13),2))),IF(X$5&gt;40,IF(Y66&gt;40,1,41-Y66),X$5+1-Y66)))))</f>
        <v>18</v>
      </c>
      <c r="AA66" s="46"/>
      <c r="AB66" s="47"/>
      <c r="AC66" s="48"/>
      <c r="AD66" s="46"/>
      <c r="AE66" s="47"/>
      <c r="AF66" s="48"/>
      <c r="AG66" s="46"/>
      <c r="AH66" s="47"/>
      <c r="AI66" s="48"/>
      <c r="AJ66" s="46"/>
      <c r="AK66" s="47"/>
      <c r="AL66" s="48"/>
    </row>
    <row r="67" spans="1:38" s="10" customFormat="1" ht="12" customHeight="1">
      <c r="A67" s="151"/>
      <c r="B67" s="7" t="s">
        <v>233</v>
      </c>
      <c r="C67" s="67" t="str">
        <f t="shared" si="7"/>
        <v>Jun</v>
      </c>
      <c r="D67" s="66"/>
      <c r="E67" s="15" t="s">
        <v>18</v>
      </c>
      <c r="F67" s="19">
        <v>39231</v>
      </c>
      <c r="G67" s="123">
        <v>163222</v>
      </c>
      <c r="H67" s="13">
        <v>4449</v>
      </c>
      <c r="I67" s="9"/>
      <c r="J67" s="94">
        <f t="shared" si="9"/>
        <v>18</v>
      </c>
      <c r="K67" s="107"/>
      <c r="L67" s="101">
        <f t="shared" si="8"/>
        <v>1</v>
      </c>
      <c r="M67" s="13">
        <f t="shared" si="10"/>
        <v>1</v>
      </c>
      <c r="N67" s="39"/>
      <c r="O67" s="46"/>
      <c r="P67" s="47">
        <v>7</v>
      </c>
      <c r="Q67" s="48">
        <f>IF(P67=0,0,IF(P67=1,IF(O$5&gt;40,48,IF(INT(O$5/5)-O$5/5=0,O$5+MIN(INT(O$5/5),8),O$5+1+MIN(INT(O$5/5),8))),IF(P67=2,IF(O$5&gt;40,44,IF(INT(O$5/8)-O$5/8=0,O$5-1+MIN(INT(O$5/8),5),O$5+MIN(INT(O$5/8),5))),IF(P67=3,IF(O$5&gt;40,41,IF(INT(O$5/13)-O$5/13=0,O$5-2+MIN(INT(O$5/13),3),O$5-1+MIN(INT(O$5/13),2))),IF(O$5&gt;40,IF(P67&gt;40,1,41-P67),O$5+1-P67)))))</f>
        <v>18</v>
      </c>
      <c r="R67" s="46"/>
      <c r="S67" s="47"/>
      <c r="T67" s="48"/>
      <c r="U67" s="46"/>
      <c r="V67" s="47"/>
      <c r="W67" s="11"/>
      <c r="X67" s="46"/>
      <c r="Y67" s="47"/>
      <c r="Z67" s="48"/>
      <c r="AA67" s="46"/>
      <c r="AB67" s="47"/>
      <c r="AC67" s="11"/>
      <c r="AD67" s="46"/>
      <c r="AE67" s="47"/>
      <c r="AF67" s="11"/>
      <c r="AG67" s="46"/>
      <c r="AH67" s="47"/>
      <c r="AI67" s="11"/>
      <c r="AJ67" s="46"/>
      <c r="AK67" s="47"/>
      <c r="AL67" s="48"/>
    </row>
    <row r="68" spans="1:38" s="10" customFormat="1" ht="12" customHeight="1">
      <c r="A68" s="151"/>
      <c r="B68" s="7" t="s">
        <v>312</v>
      </c>
      <c r="C68" s="67">
        <f t="shared" si="7"/>
      </c>
      <c r="D68" s="66"/>
      <c r="E68" s="13" t="s">
        <v>9</v>
      </c>
      <c r="F68" s="19">
        <v>36980</v>
      </c>
      <c r="G68" s="117">
        <v>112499</v>
      </c>
      <c r="H68" s="138" t="s">
        <v>27</v>
      </c>
      <c r="I68" s="9"/>
      <c r="J68" s="94">
        <f t="shared" si="9"/>
        <v>18</v>
      </c>
      <c r="K68" s="107"/>
      <c r="L68" s="101">
        <f t="shared" si="8"/>
        <v>1</v>
      </c>
      <c r="M68" s="13">
        <f t="shared" si="10"/>
        <v>1</v>
      </c>
      <c r="N68" s="39"/>
      <c r="O68" s="49"/>
      <c r="P68" s="47"/>
      <c r="Q68" s="48"/>
      <c r="R68" s="49"/>
      <c r="S68" s="47"/>
      <c r="T68" s="48"/>
      <c r="U68" s="49"/>
      <c r="V68" s="47"/>
      <c r="W68" s="48"/>
      <c r="X68" s="49"/>
      <c r="Y68" s="47"/>
      <c r="Z68" s="48"/>
      <c r="AA68" s="49"/>
      <c r="AB68" s="47"/>
      <c r="AC68" s="48"/>
      <c r="AD68" s="49"/>
      <c r="AE68" s="47">
        <v>23</v>
      </c>
      <c r="AF68" s="48">
        <f>IF(AE68=0,0,IF(AE68=1,IF(AD$5&gt;40,48,IF(INT(AD$5/5)-AD$5/5=0,AD$5+MIN(INT(AD$5/5),8),AD$5+1+MIN(INT(AD$5/5),8))),IF(AE68=2,IF(AD$5&gt;40,44,IF(INT(AD$5/8)-AD$5/8=0,AD$5-1+MIN(INT(AD$5/8),5),AD$5+MIN(INT(AD$5/8),5))),IF(AE68=3,IF(AD$5&gt;40,41,IF(INT(AD$5/13)-AD$5/13=0,AD$5-2+MIN(INT(AD$5/13),3),AD$5-1+MIN(INT(AD$5/13),2))),IF(AD$5&gt;40,IF(AE68&gt;40,1,41-AE68),AD$5+1-AE68)))))</f>
        <v>18</v>
      </c>
      <c r="AG68" s="49"/>
      <c r="AH68" s="47"/>
      <c r="AI68" s="48"/>
      <c r="AJ68" s="49"/>
      <c r="AK68" s="47"/>
      <c r="AL68" s="48"/>
    </row>
    <row r="69" spans="1:38" s="10" customFormat="1" ht="12" customHeight="1">
      <c r="A69" s="151"/>
      <c r="B69" s="99" t="s">
        <v>187</v>
      </c>
      <c r="C69" s="67" t="str">
        <f t="shared" si="7"/>
        <v>Jun</v>
      </c>
      <c r="D69" s="66"/>
      <c r="E69" s="81" t="s">
        <v>11</v>
      </c>
      <c r="F69" s="100">
        <v>38241</v>
      </c>
      <c r="G69" s="127">
        <v>164976</v>
      </c>
      <c r="H69" s="13" t="s">
        <v>188</v>
      </c>
      <c r="I69" s="9"/>
      <c r="J69" s="94">
        <f t="shared" si="9"/>
        <v>18</v>
      </c>
      <c r="K69" s="107"/>
      <c r="L69" s="101">
        <f t="shared" si="8"/>
        <v>1</v>
      </c>
      <c r="M69" s="13">
        <f t="shared" si="10"/>
        <v>1</v>
      </c>
      <c r="N69" s="39"/>
      <c r="O69" s="46"/>
      <c r="P69" s="47"/>
      <c r="Q69" s="48"/>
      <c r="R69" s="46"/>
      <c r="S69" s="47"/>
      <c r="T69" s="48"/>
      <c r="U69" s="46"/>
      <c r="V69" s="47">
        <v>23</v>
      </c>
      <c r="W69" s="48">
        <f>IF(V69=0,0,IF(V69=1,IF(U$5&gt;40,48,IF(INT(U$5/5)-U$5/5=0,U$5+MIN(INT(U$5/5),8),U$5+1+MIN(INT(U$5/5),8))),IF(V69=2,IF(U$5&gt;40,44,IF(INT(U$5/8)-U$5/8=0,U$5-1+MIN(INT(U$5/8),5),U$5+MIN(INT(U$5/8),5))),IF(V69=3,IF(U$5&gt;40,41,IF(INT(U$5/13)-U$5/13=0,U$5-2+MIN(INT(U$5/13),3),U$5-1+MIN(INT(U$5/13),2))),IF(U$5&gt;40,IF(V69&gt;40,1,41-V69),U$5+1-V69)))))</f>
        <v>18</v>
      </c>
      <c r="X69" s="46"/>
      <c r="Y69" s="70"/>
      <c r="Z69" s="11"/>
      <c r="AA69" s="46"/>
      <c r="AB69" s="70"/>
      <c r="AC69" s="11"/>
      <c r="AD69" s="46"/>
      <c r="AE69" s="70"/>
      <c r="AF69" s="11"/>
      <c r="AG69" s="46"/>
      <c r="AH69" s="70"/>
      <c r="AI69" s="11"/>
      <c r="AJ69" s="46"/>
      <c r="AK69" s="70"/>
      <c r="AL69" s="11"/>
    </row>
    <row r="70" spans="1:38" s="10" customFormat="1" ht="12" customHeight="1">
      <c r="A70" s="151"/>
      <c r="B70" s="33" t="s">
        <v>300</v>
      </c>
      <c r="C70" s="67">
        <f t="shared" si="7"/>
      </c>
      <c r="D70" s="69"/>
      <c r="E70" s="13" t="s">
        <v>95</v>
      </c>
      <c r="F70" s="19">
        <v>29168</v>
      </c>
      <c r="G70" s="122">
        <v>132700</v>
      </c>
      <c r="H70" s="13" t="s">
        <v>301</v>
      </c>
      <c r="I70" s="9"/>
      <c r="J70" s="94">
        <f t="shared" si="9"/>
        <v>18</v>
      </c>
      <c r="K70" s="107"/>
      <c r="L70" s="101">
        <f t="shared" si="8"/>
        <v>2</v>
      </c>
      <c r="M70" s="13">
        <f t="shared" si="10"/>
        <v>2</v>
      </c>
      <c r="N70" s="39"/>
      <c r="O70" s="46"/>
      <c r="P70" s="47"/>
      <c r="Q70" s="48"/>
      <c r="R70" s="46"/>
      <c r="S70" s="47"/>
      <c r="T70" s="48"/>
      <c r="U70" s="46"/>
      <c r="V70" s="47"/>
      <c r="W70" s="48"/>
      <c r="X70" s="46"/>
      <c r="Y70" s="47"/>
      <c r="Z70" s="48"/>
      <c r="AA70" s="46"/>
      <c r="AB70" s="47"/>
      <c r="AC70" s="48"/>
      <c r="AD70" s="46"/>
      <c r="AE70" s="47">
        <v>33</v>
      </c>
      <c r="AF70" s="48">
        <f>IF(AE70=0,0,IF(AE70=1,IF(AD$5&gt;40,48,IF(INT(AD$5/5)-AD$5/5=0,AD$5+MIN(INT(AD$5/5),8),AD$5+1+MIN(INT(AD$5/5),8))),IF(AE70=2,IF(AD$5&gt;40,44,IF(INT(AD$5/8)-AD$5/8=0,AD$5-1+MIN(INT(AD$5/8),5),AD$5+MIN(INT(AD$5/8),5))),IF(AE70=3,IF(AD$5&gt;40,41,IF(INT(AD$5/13)-AD$5/13=0,AD$5-2+MIN(INT(AD$5/13),3),AD$5-1+MIN(INT(AD$5/13),2))),IF(AD$5&gt;40,IF(AE70&gt;40,1,41-AE70),AD$5+1-AE70)))))</f>
        <v>8</v>
      </c>
      <c r="AG70" s="46"/>
      <c r="AH70" s="47">
        <v>11</v>
      </c>
      <c r="AI70" s="48">
        <f>IF(AH70=0,0,IF(AH70=1,IF(AG$5&gt;40,48,IF(INT(AG$5/5)-AG$5/5=0,AG$5+MIN(INT(AG$5/5),8),AG$5+1+MIN(INT(AG$5/5),8))),IF(AH70=2,IF(AG$5&gt;40,44,IF(INT(AG$5/8)-AG$5/8=0,AG$5-1+MIN(INT(AG$5/8),5),AG$5+MIN(INT(AG$5/8),5))),IF(AH70=3,IF(AG$5&gt;40,41,IF(INT(AG$5/13)-AG$5/13=0,AG$5-2+MIN(INT(AG$5/13),3),AG$5-1+MIN(INT(AG$5/13),2))),IF(AG$5&gt;40,IF(AH70&gt;40,1,41-AH70),AG$5+1-AH70)))))</f>
        <v>10</v>
      </c>
      <c r="AJ70" s="46"/>
      <c r="AK70" s="47"/>
      <c r="AL70" s="48"/>
    </row>
    <row r="71" spans="1:38" s="10" customFormat="1" ht="12" customHeight="1">
      <c r="A71" s="163">
        <f>ROW(A71)-6</f>
        <v>65</v>
      </c>
      <c r="B71" s="12" t="s">
        <v>269</v>
      </c>
      <c r="C71" s="67">
        <f t="shared" si="7"/>
      </c>
      <c r="D71" s="67"/>
      <c r="E71" s="13" t="s">
        <v>268</v>
      </c>
      <c r="F71" s="19">
        <v>32226</v>
      </c>
      <c r="G71" s="117">
        <v>165791</v>
      </c>
      <c r="H71" s="133" t="s">
        <v>270</v>
      </c>
      <c r="J71" s="94">
        <f t="shared" si="9"/>
        <v>17</v>
      </c>
      <c r="K71" s="107"/>
      <c r="L71" s="101">
        <f t="shared" si="8"/>
        <v>1</v>
      </c>
      <c r="M71" s="13">
        <f t="shared" si="10"/>
        <v>1</v>
      </c>
      <c r="N71" s="39"/>
      <c r="O71" s="46"/>
      <c r="P71" s="47"/>
      <c r="Q71" s="48"/>
      <c r="R71" s="46"/>
      <c r="S71" s="47"/>
      <c r="T71" s="48"/>
      <c r="U71" s="46"/>
      <c r="V71" s="47"/>
      <c r="W71" s="48"/>
      <c r="X71" s="46"/>
      <c r="Y71" s="47"/>
      <c r="Z71" s="48"/>
      <c r="AA71" s="46"/>
      <c r="AB71" s="47">
        <v>11</v>
      </c>
      <c r="AC71" s="48">
        <f>IF(AB71=0,0,IF(AB71=1,IF(AA$5&gt;40,48,IF(INT(AA$5/5)-AA$5/5=0,AA$5+MIN(INT(AA$5/5),8),AA$5+1+MIN(INT(AA$5/5),8))),IF(AB71=2,IF(AA$5&gt;40,44,IF(INT(AA$5/8)-AA$5/8=0,AA$5-1+MIN(INT(AA$5/8),5),AA$5+MIN(INT(AA$5/8),5))),IF(AB71=3,IF(AA$5&gt;40,41,IF(INT(AA$5/13)-AA$5/13=0,AA$5-2+MIN(INT(AA$5/13),3),AA$5-1+MIN(INT(AA$5/13),2))),IF(AA$5&gt;40,IF(AB71&gt;40,1,41-AB71),AA$5+1-AB71)))))</f>
        <v>17</v>
      </c>
      <c r="AD71" s="46"/>
      <c r="AE71" s="47"/>
      <c r="AF71" s="48"/>
      <c r="AG71" s="46"/>
      <c r="AH71" s="47"/>
      <c r="AI71" s="48"/>
      <c r="AJ71" s="46"/>
      <c r="AK71" s="47"/>
      <c r="AL71" s="48"/>
    </row>
    <row r="72" spans="1:38" s="10" customFormat="1" ht="12" customHeight="1">
      <c r="A72" s="151"/>
      <c r="B72" s="7" t="s">
        <v>234</v>
      </c>
      <c r="C72" s="67" t="str">
        <f aca="true" t="shared" si="11" ref="C72:C101">IF(F72&gt;37986,"Jun","")</f>
        <v>Jun</v>
      </c>
      <c r="D72" s="66"/>
      <c r="E72" s="15" t="s">
        <v>4</v>
      </c>
      <c r="F72" s="19">
        <v>38949</v>
      </c>
      <c r="G72" s="123">
        <v>139709</v>
      </c>
      <c r="H72" s="13" t="s">
        <v>235</v>
      </c>
      <c r="I72" s="9"/>
      <c r="J72" s="94">
        <f t="shared" si="9"/>
        <v>17</v>
      </c>
      <c r="K72" s="107"/>
      <c r="L72" s="101">
        <f aca="true" t="shared" si="12" ref="L72:L101">COUNTA(P72,S72,V72,Y72,AB72,AE72,AH72,AK72)</f>
        <v>1</v>
      </c>
      <c r="M72" s="13">
        <f t="shared" si="10"/>
        <v>1</v>
      </c>
      <c r="N72" s="39"/>
      <c r="O72" s="46"/>
      <c r="P72" s="47">
        <v>8</v>
      </c>
      <c r="Q72" s="48">
        <f>IF(P72=0,0,IF(P72=1,IF(O$5&gt;40,48,IF(INT(O$5/5)-O$5/5=0,O$5+MIN(INT(O$5/5),8),O$5+1+MIN(INT(O$5/5),8))),IF(P72=2,IF(O$5&gt;40,44,IF(INT(O$5/8)-O$5/8=0,O$5-1+MIN(INT(O$5/8),5),O$5+MIN(INT(O$5/8),5))),IF(P72=3,IF(O$5&gt;40,41,IF(INT(O$5/13)-O$5/13=0,O$5-2+MIN(INT(O$5/13),3),O$5-1+MIN(INT(O$5/13),2))),IF(O$5&gt;40,IF(P72&gt;40,1,41-P72),O$5+1-P72)))))</f>
        <v>17</v>
      </c>
      <c r="R72" s="46"/>
      <c r="S72" s="47"/>
      <c r="T72" s="48"/>
      <c r="U72" s="46"/>
      <c r="V72" s="47"/>
      <c r="W72" s="11"/>
      <c r="X72" s="46"/>
      <c r="Y72" s="47"/>
      <c r="Z72" s="48"/>
      <c r="AA72" s="46"/>
      <c r="AB72" s="47"/>
      <c r="AC72" s="11"/>
      <c r="AD72" s="46"/>
      <c r="AE72" s="47"/>
      <c r="AF72" s="11"/>
      <c r="AG72" s="46"/>
      <c r="AH72" s="47"/>
      <c r="AI72" s="11"/>
      <c r="AJ72" s="46"/>
      <c r="AK72" s="47"/>
      <c r="AL72" s="48"/>
    </row>
    <row r="73" spans="1:38" s="10" customFormat="1" ht="12" customHeight="1">
      <c r="A73" s="151"/>
      <c r="B73" s="12" t="s">
        <v>311</v>
      </c>
      <c r="C73" s="67">
        <f t="shared" si="11"/>
      </c>
      <c r="D73" s="67"/>
      <c r="E73" s="13" t="s">
        <v>9</v>
      </c>
      <c r="F73" s="19">
        <v>29238</v>
      </c>
      <c r="G73" s="117">
        <v>124320</v>
      </c>
      <c r="H73" s="133" t="s">
        <v>310</v>
      </c>
      <c r="I73" s="9"/>
      <c r="J73" s="94">
        <f t="shared" si="9"/>
        <v>17</v>
      </c>
      <c r="K73" s="107"/>
      <c r="L73" s="101">
        <f t="shared" si="12"/>
        <v>1</v>
      </c>
      <c r="M73" s="13">
        <f t="shared" si="10"/>
        <v>1</v>
      </c>
      <c r="N73" s="39"/>
      <c r="O73" s="46"/>
      <c r="P73" s="47"/>
      <c r="Q73" s="48"/>
      <c r="R73" s="46"/>
      <c r="S73" s="47"/>
      <c r="T73" s="48"/>
      <c r="U73" s="46"/>
      <c r="V73" s="47"/>
      <c r="W73" s="48"/>
      <c r="X73" s="46"/>
      <c r="Y73" s="47"/>
      <c r="Z73" s="48"/>
      <c r="AA73" s="46"/>
      <c r="AB73" s="47"/>
      <c r="AC73" s="48"/>
      <c r="AD73" s="46"/>
      <c r="AE73" s="47">
        <v>24</v>
      </c>
      <c r="AF73" s="48">
        <f>IF(AE73=0,0,IF(AE73=1,IF(AD$5&gt;40,48,IF(INT(AD$5/5)-AD$5/5=0,AD$5+MIN(INT(AD$5/5),8),AD$5+1+MIN(INT(AD$5/5),8))),IF(AE73=2,IF(AD$5&gt;40,44,IF(INT(AD$5/8)-AD$5/8=0,AD$5-1+MIN(INT(AD$5/8),5),AD$5+MIN(INT(AD$5/8),5))),IF(AE73=3,IF(AD$5&gt;40,41,IF(INT(AD$5/13)-AD$5/13=0,AD$5-2+MIN(INT(AD$5/13),3),AD$5-1+MIN(INT(AD$5/13),2))),IF(AD$5&gt;40,IF(AE73&gt;40,1,41-AE73),AD$5+1-AE73)))))</f>
        <v>17</v>
      </c>
      <c r="AG73" s="46"/>
      <c r="AH73" s="47"/>
      <c r="AI73" s="48"/>
      <c r="AJ73" s="46"/>
      <c r="AK73" s="47"/>
      <c r="AL73" s="48"/>
    </row>
    <row r="74" spans="1:38" s="10" customFormat="1" ht="12" customHeight="1">
      <c r="A74" s="151"/>
      <c r="B74" s="99" t="s">
        <v>190</v>
      </c>
      <c r="C74" s="67">
        <f t="shared" si="11"/>
      </c>
      <c r="D74" s="66"/>
      <c r="E74" s="81" t="s">
        <v>189</v>
      </c>
      <c r="F74" s="100">
        <v>37329</v>
      </c>
      <c r="G74" s="127">
        <v>164870</v>
      </c>
      <c r="H74" s="134">
        <v>1</v>
      </c>
      <c r="I74" s="9"/>
      <c r="J74" s="94">
        <f t="shared" si="9"/>
        <v>17</v>
      </c>
      <c r="K74" s="107"/>
      <c r="L74" s="101">
        <f t="shared" si="12"/>
        <v>1</v>
      </c>
      <c r="M74" s="13">
        <f t="shared" si="10"/>
        <v>1</v>
      </c>
      <c r="N74" s="39"/>
      <c r="O74" s="46"/>
      <c r="P74" s="47"/>
      <c r="Q74" s="48"/>
      <c r="R74" s="46"/>
      <c r="S74" s="47"/>
      <c r="T74" s="48"/>
      <c r="U74" s="46"/>
      <c r="V74" s="47">
        <v>24</v>
      </c>
      <c r="W74" s="48">
        <f>IF(V74=0,0,IF(V74=1,IF(U$5&gt;40,48,IF(INT(U$5/5)-U$5/5=0,U$5+MIN(INT(U$5/5),8),U$5+1+MIN(INT(U$5/5),8))),IF(V74=2,IF(U$5&gt;40,44,IF(INT(U$5/8)-U$5/8=0,U$5-1+MIN(INT(U$5/8),5),U$5+MIN(INT(U$5/8),5))),IF(V74=3,IF(U$5&gt;40,41,IF(INT(U$5/13)-U$5/13=0,U$5-2+MIN(INT(U$5/13),3),U$5-1+MIN(INT(U$5/13),2))),IF(U$5&gt;40,IF(V74&gt;40,1,41-V74),U$5+1-V74)))))</f>
        <v>17</v>
      </c>
      <c r="X74" s="46"/>
      <c r="Y74" s="70"/>
      <c r="Z74" s="11"/>
      <c r="AA74" s="46"/>
      <c r="AB74" s="70"/>
      <c r="AC74" s="11"/>
      <c r="AD74" s="46"/>
      <c r="AE74" s="70"/>
      <c r="AF74" s="11"/>
      <c r="AG74" s="46"/>
      <c r="AH74" s="70"/>
      <c r="AI74" s="11"/>
      <c r="AJ74" s="46"/>
      <c r="AK74" s="70"/>
      <c r="AL74" s="11"/>
    </row>
    <row r="75" spans="1:38" s="10" customFormat="1" ht="12" customHeight="1">
      <c r="A75" s="163">
        <f>ROW(A75)-6</f>
        <v>69</v>
      </c>
      <c r="B75" s="12" t="s">
        <v>298</v>
      </c>
      <c r="C75" s="67" t="str">
        <f t="shared" si="11"/>
        <v>Jun</v>
      </c>
      <c r="D75" s="67"/>
      <c r="E75" s="13" t="s">
        <v>28</v>
      </c>
      <c r="F75" s="19">
        <v>38397</v>
      </c>
      <c r="G75" s="117">
        <v>166041</v>
      </c>
      <c r="H75" s="137" t="s">
        <v>299</v>
      </c>
      <c r="I75" s="97"/>
      <c r="J75" s="94">
        <f t="shared" si="9"/>
        <v>16</v>
      </c>
      <c r="K75" s="107"/>
      <c r="L75" s="101">
        <f t="shared" si="12"/>
        <v>1</v>
      </c>
      <c r="M75" s="13">
        <f t="shared" si="10"/>
        <v>1</v>
      </c>
      <c r="N75" s="39"/>
      <c r="O75" s="46"/>
      <c r="P75" s="47"/>
      <c r="Q75" s="48"/>
      <c r="R75" s="46"/>
      <c r="S75" s="47"/>
      <c r="T75" s="62"/>
      <c r="U75" s="46"/>
      <c r="V75" s="47"/>
      <c r="W75" s="48"/>
      <c r="X75" s="46"/>
      <c r="Y75" s="47"/>
      <c r="Z75" s="48"/>
      <c r="AA75" s="46"/>
      <c r="AB75" s="47"/>
      <c r="AC75" s="48"/>
      <c r="AD75" s="46"/>
      <c r="AE75" s="47"/>
      <c r="AF75" s="48"/>
      <c r="AG75" s="46"/>
      <c r="AH75" s="47">
        <v>5</v>
      </c>
      <c r="AI75" s="48">
        <f>IF(AH75=0,0,IF(AH75=1,IF(AG$5&gt;40,48,IF(INT(AG$5/5)-AG$5/5=0,AG$5+MIN(INT(AG$5/5),8),AG$5+1+MIN(INT(AG$5/5),8))),IF(AH75=2,IF(AG$5&gt;40,44,IF(INT(AG$5/8)-AG$5/8=0,AG$5-1+MIN(INT(AG$5/8),5),AG$5+MIN(INT(AG$5/8),5))),IF(AH75=3,IF(AG$5&gt;40,41,IF(INT(AG$5/13)-AG$5/13=0,AG$5-2+MIN(INT(AG$5/13),3),AG$5-1+MIN(INT(AG$5/13),2))),IF(AG$5&gt;40,IF(AH75&gt;40,1,41-AH75),AG$5+1-AH75)))))</f>
        <v>16</v>
      </c>
      <c r="AJ75" s="46"/>
      <c r="AK75" s="47"/>
      <c r="AL75" s="48"/>
    </row>
    <row r="76" spans="1:38" s="10" customFormat="1" ht="12" customHeight="1">
      <c r="A76" s="151"/>
      <c r="B76" s="7" t="s">
        <v>66</v>
      </c>
      <c r="C76" s="67">
        <f t="shared" si="11"/>
      </c>
      <c r="D76" s="66"/>
      <c r="E76" s="13" t="s">
        <v>18</v>
      </c>
      <c r="F76" s="19">
        <v>36270</v>
      </c>
      <c r="G76" s="117">
        <v>120544</v>
      </c>
      <c r="H76" s="13">
        <v>4245</v>
      </c>
      <c r="I76" s="60"/>
      <c r="J76" s="94">
        <f t="shared" si="9"/>
        <v>16</v>
      </c>
      <c r="K76" s="107"/>
      <c r="L76" s="101">
        <f t="shared" si="12"/>
        <v>1</v>
      </c>
      <c r="M76" s="13">
        <f t="shared" si="10"/>
        <v>1</v>
      </c>
      <c r="N76" s="39"/>
      <c r="O76" s="46"/>
      <c r="P76" s="47">
        <v>9</v>
      </c>
      <c r="Q76" s="48">
        <f>IF(P76=0,0,IF(P76=1,IF(O$5&gt;40,48,IF(INT(O$5/5)-O$5/5=0,O$5+MIN(INT(O$5/5),8),O$5+1+MIN(INT(O$5/5),8))),IF(P76=2,IF(O$5&gt;40,44,IF(INT(O$5/8)-O$5/8=0,O$5-1+MIN(INT(O$5/8),5),O$5+MIN(INT(O$5/8),5))),IF(P76=3,IF(O$5&gt;40,41,IF(INT(O$5/13)-O$5/13=0,O$5-2+MIN(INT(O$5/13),3),O$5-1+MIN(INT(O$5/13),2))),IF(O$5&gt;40,IF(P76&gt;40,1,41-P76),O$5+1-P76)))))</f>
        <v>16</v>
      </c>
      <c r="R76" s="46"/>
      <c r="S76" s="47"/>
      <c r="T76" s="48"/>
      <c r="U76" s="46"/>
      <c r="V76" s="47"/>
      <c r="W76" s="48"/>
      <c r="X76" s="46"/>
      <c r="Y76" s="47"/>
      <c r="Z76" s="48"/>
      <c r="AA76" s="46"/>
      <c r="AB76" s="47"/>
      <c r="AC76" s="48"/>
      <c r="AD76" s="46"/>
      <c r="AE76" s="47"/>
      <c r="AF76" s="48"/>
      <c r="AG76" s="46"/>
      <c r="AH76" s="47"/>
      <c r="AI76" s="48"/>
      <c r="AJ76" s="46"/>
      <c r="AK76" s="47"/>
      <c r="AL76" s="48"/>
    </row>
    <row r="77" spans="1:38" s="10" customFormat="1" ht="12" customHeight="1">
      <c r="A77" s="151"/>
      <c r="B77" s="158" t="s">
        <v>81</v>
      </c>
      <c r="C77" s="67" t="str">
        <f t="shared" si="11"/>
        <v>Jun</v>
      </c>
      <c r="D77" s="93"/>
      <c r="E77" s="79" t="s">
        <v>11</v>
      </c>
      <c r="F77" s="25">
        <v>39048</v>
      </c>
      <c r="G77" s="117">
        <v>164981</v>
      </c>
      <c r="H77" s="13" t="s">
        <v>156</v>
      </c>
      <c r="I77" s="9"/>
      <c r="J77" s="94">
        <f t="shared" si="9"/>
        <v>16</v>
      </c>
      <c r="K77" s="107"/>
      <c r="L77" s="101">
        <f t="shared" si="12"/>
        <v>1</v>
      </c>
      <c r="M77" s="13">
        <f t="shared" si="10"/>
        <v>1</v>
      </c>
      <c r="N77" s="39"/>
      <c r="O77" s="46"/>
      <c r="P77" s="47"/>
      <c r="Q77" s="48"/>
      <c r="R77" s="46"/>
      <c r="S77" s="47"/>
      <c r="T77" s="48"/>
      <c r="U77" s="46"/>
      <c r="V77" s="47">
        <v>25</v>
      </c>
      <c r="W77" s="48">
        <f>IF(V77=0,0,IF(V77=1,IF(U$5&gt;40,48,IF(INT(U$5/5)-U$5/5=0,U$5+MIN(INT(U$5/5),8),U$5+1+MIN(INT(U$5/5),8))),IF(V77=2,IF(U$5&gt;40,44,IF(INT(U$5/8)-U$5/8=0,U$5-1+MIN(INT(U$5/8),5),U$5+MIN(INT(U$5/8),5))),IF(V77=3,IF(U$5&gt;40,41,IF(INT(U$5/13)-U$5/13=0,U$5-2+MIN(INT(U$5/13),3),U$5-1+MIN(INT(U$5/13),2))),IF(U$5&gt;40,IF(V77&gt;40,1,41-V77),U$5+1-V77)))))</f>
        <v>16</v>
      </c>
      <c r="X77" s="46"/>
      <c r="Y77" s="70"/>
      <c r="Z77" s="11"/>
      <c r="AA77" s="46"/>
      <c r="AB77" s="70"/>
      <c r="AC77" s="11"/>
      <c r="AD77" s="46"/>
      <c r="AE77" s="70"/>
      <c r="AF77" s="11"/>
      <c r="AG77" s="46"/>
      <c r="AH77" s="70"/>
      <c r="AI77" s="11"/>
      <c r="AJ77" s="46"/>
      <c r="AK77" s="70"/>
      <c r="AL77" s="11"/>
    </row>
    <row r="78" spans="1:38" s="10" customFormat="1" ht="12" customHeight="1">
      <c r="A78" s="163">
        <f>ROW(A78)-6</f>
        <v>72</v>
      </c>
      <c r="B78" s="92" t="s">
        <v>251</v>
      </c>
      <c r="C78" s="67">
        <f t="shared" si="11"/>
      </c>
      <c r="D78" s="93"/>
      <c r="E78" s="79" t="s">
        <v>28</v>
      </c>
      <c r="F78" s="25">
        <v>36022</v>
      </c>
      <c r="G78" s="117">
        <v>165772</v>
      </c>
      <c r="H78" s="137">
        <v>2893</v>
      </c>
      <c r="I78" s="60"/>
      <c r="J78" s="94">
        <f t="shared" si="9"/>
        <v>15</v>
      </c>
      <c r="K78" s="107"/>
      <c r="L78" s="101">
        <f t="shared" si="12"/>
        <v>1</v>
      </c>
      <c r="M78" s="13">
        <f t="shared" si="10"/>
        <v>1</v>
      </c>
      <c r="N78" s="39"/>
      <c r="O78" s="46"/>
      <c r="P78" s="47"/>
      <c r="Q78" s="48"/>
      <c r="R78" s="46"/>
      <c r="S78" s="47"/>
      <c r="T78" s="11"/>
      <c r="U78" s="46"/>
      <c r="V78" s="47"/>
      <c r="W78" s="48"/>
      <c r="X78" s="46"/>
      <c r="Y78" s="47">
        <v>8</v>
      </c>
      <c r="Z78" s="48">
        <f>IF(Y78=0,0,IF(Y78=1,IF(X$5&gt;40,48,IF(INT(X$5/5)-X$5/5=0,X$5+MIN(INT(X$5/5),8),X$5+1+MIN(INT(X$5/5),8))),IF(Y78=2,IF(X$5&gt;40,44,IF(INT(X$5/8)-X$5/8=0,X$5-1+MIN(INT(X$5/8),5),X$5+MIN(INT(X$5/8),5))),IF(Y78=3,IF(X$5&gt;40,41,IF(INT(X$5/13)-X$5/13=0,X$5-2+MIN(INT(X$5/13),3),X$5-1+MIN(INT(X$5/13),2))),IF(X$5&gt;40,IF(Y78&gt;40,1,41-Y78),X$5+1-Y78)))))</f>
        <v>15</v>
      </c>
      <c r="AA78" s="46"/>
      <c r="AB78" s="47"/>
      <c r="AC78" s="48"/>
      <c r="AD78" s="46"/>
      <c r="AE78" s="47"/>
      <c r="AF78" s="48"/>
      <c r="AG78" s="46"/>
      <c r="AH78" s="47"/>
      <c r="AI78" s="48"/>
      <c r="AJ78" s="46"/>
      <c r="AK78" s="47"/>
      <c r="AL78" s="48"/>
    </row>
    <row r="79" spans="1:38" s="10" customFormat="1" ht="12" customHeight="1">
      <c r="A79" s="151"/>
      <c r="B79" s="33" t="s">
        <v>192</v>
      </c>
      <c r="C79" s="67" t="str">
        <f t="shared" si="11"/>
        <v>Jun</v>
      </c>
      <c r="D79" s="67"/>
      <c r="E79" s="13" t="s">
        <v>11</v>
      </c>
      <c r="F79" s="19">
        <v>38293</v>
      </c>
      <c r="G79" s="117">
        <v>161558</v>
      </c>
      <c r="H79" s="13" t="s">
        <v>98</v>
      </c>
      <c r="I79" s="9"/>
      <c r="J79" s="94">
        <f t="shared" si="9"/>
        <v>15</v>
      </c>
      <c r="K79" s="107"/>
      <c r="L79" s="101">
        <f t="shared" si="12"/>
        <v>1</v>
      </c>
      <c r="M79" s="13">
        <f t="shared" si="10"/>
        <v>1</v>
      </c>
      <c r="N79" s="39"/>
      <c r="O79" s="46"/>
      <c r="P79" s="47"/>
      <c r="Q79" s="48"/>
      <c r="R79" s="46"/>
      <c r="S79" s="47"/>
      <c r="T79" s="48"/>
      <c r="U79" s="46"/>
      <c r="V79" s="47">
        <v>26</v>
      </c>
      <c r="W79" s="48">
        <f>IF(V79=0,0,IF(V79=1,IF(U$5&gt;40,48,IF(INT(U$5/5)-U$5/5=0,U$5+MIN(INT(U$5/5),8),U$5+1+MIN(INT(U$5/5),8))),IF(V79=2,IF(U$5&gt;40,44,IF(INT(U$5/8)-U$5/8=0,U$5-1+MIN(INT(U$5/8),5),U$5+MIN(INT(U$5/8),5))),IF(V79=3,IF(U$5&gt;40,41,IF(INT(U$5/13)-U$5/13=0,U$5-2+MIN(INT(U$5/13),3),U$5-1+MIN(INT(U$5/13),2))),IF(U$5&gt;40,IF(V79&gt;40,1,41-V79),U$5+1-V79)))))</f>
        <v>15</v>
      </c>
      <c r="X79" s="46"/>
      <c r="Y79" s="70"/>
      <c r="Z79" s="11"/>
      <c r="AA79" s="46"/>
      <c r="AB79" s="70"/>
      <c r="AC79" s="11"/>
      <c r="AD79" s="46"/>
      <c r="AE79" s="70"/>
      <c r="AF79" s="11"/>
      <c r="AG79" s="46"/>
      <c r="AH79" s="70"/>
      <c r="AI79" s="11"/>
      <c r="AJ79" s="46"/>
      <c r="AK79" s="70"/>
      <c r="AL79" s="11"/>
    </row>
    <row r="80" spans="1:38" s="10" customFormat="1" ht="12" customHeight="1">
      <c r="A80" s="163">
        <f>ROW(A80)-6</f>
        <v>74</v>
      </c>
      <c r="B80" s="12" t="s">
        <v>252</v>
      </c>
      <c r="C80" s="67" t="str">
        <f t="shared" si="11"/>
        <v>Jun</v>
      </c>
      <c r="D80" s="67"/>
      <c r="E80" s="13" t="s">
        <v>28</v>
      </c>
      <c r="F80" s="19">
        <v>39002</v>
      </c>
      <c r="G80" s="117">
        <v>165775</v>
      </c>
      <c r="H80" s="137">
        <v>2897</v>
      </c>
      <c r="I80" s="60"/>
      <c r="J80" s="94">
        <f t="shared" si="9"/>
        <v>14</v>
      </c>
      <c r="K80" s="107"/>
      <c r="L80" s="101">
        <f t="shared" si="12"/>
        <v>1</v>
      </c>
      <c r="M80" s="13">
        <f t="shared" si="10"/>
        <v>1</v>
      </c>
      <c r="N80" s="39"/>
      <c r="O80" s="46"/>
      <c r="P80" s="47"/>
      <c r="Q80" s="48"/>
      <c r="R80" s="46"/>
      <c r="S80" s="47"/>
      <c r="T80" s="11"/>
      <c r="U80" s="46"/>
      <c r="V80" s="47"/>
      <c r="W80" s="48"/>
      <c r="X80" s="46"/>
      <c r="Y80" s="47">
        <v>9</v>
      </c>
      <c r="Z80" s="48">
        <f>IF(Y80=0,0,IF(Y80=1,IF(X$5&gt;40,48,IF(INT(X$5/5)-X$5/5=0,X$5+MIN(INT(X$5/5),8),X$5+1+MIN(INT(X$5/5),8))),IF(Y80=2,IF(X$5&gt;40,44,IF(INT(X$5/8)-X$5/8=0,X$5-1+MIN(INT(X$5/8),5),X$5+MIN(INT(X$5/8),5))),IF(Y80=3,IF(X$5&gt;40,41,IF(INT(X$5/13)-X$5/13=0,X$5-2+MIN(INT(X$5/13),3),X$5-1+MIN(INT(X$5/13),2))),IF(X$5&gt;40,IF(Y80&gt;40,1,41-Y80),X$5+1-Y80)))))</f>
        <v>14</v>
      </c>
      <c r="AA80" s="46"/>
      <c r="AB80" s="47"/>
      <c r="AC80" s="48"/>
      <c r="AD80" s="46"/>
      <c r="AE80" s="47"/>
      <c r="AF80" s="48"/>
      <c r="AG80" s="46"/>
      <c r="AH80" s="47"/>
      <c r="AI80" s="48"/>
      <c r="AJ80" s="46"/>
      <c r="AK80" s="47"/>
      <c r="AL80" s="48"/>
    </row>
    <row r="81" spans="1:38" s="10" customFormat="1" ht="12" customHeight="1">
      <c r="A81" s="151"/>
      <c r="B81" s="7" t="s">
        <v>346</v>
      </c>
      <c r="C81" s="67">
        <f t="shared" si="11"/>
      </c>
      <c r="D81" s="66"/>
      <c r="E81" s="13" t="s">
        <v>5</v>
      </c>
      <c r="F81" s="18">
        <v>37625</v>
      </c>
      <c r="G81" s="124">
        <v>164430</v>
      </c>
      <c r="H81" s="13">
        <v>3871</v>
      </c>
      <c r="I81" s="9"/>
      <c r="J81" s="94">
        <f t="shared" si="9"/>
        <v>14</v>
      </c>
      <c r="K81" s="107"/>
      <c r="L81" s="101">
        <f t="shared" si="12"/>
        <v>1</v>
      </c>
      <c r="M81" s="13">
        <f t="shared" si="10"/>
        <v>1</v>
      </c>
      <c r="N81" s="39"/>
      <c r="O81" s="46"/>
      <c r="P81" s="47"/>
      <c r="Q81" s="48"/>
      <c r="R81" s="46"/>
      <c r="S81" s="47"/>
      <c r="T81" s="48"/>
      <c r="U81" s="46"/>
      <c r="V81" s="47"/>
      <c r="W81" s="11"/>
      <c r="X81" s="46"/>
      <c r="Y81" s="47"/>
      <c r="Z81" s="48"/>
      <c r="AA81" s="46"/>
      <c r="AB81" s="47"/>
      <c r="AC81" s="48"/>
      <c r="AD81" s="46"/>
      <c r="AE81" s="47"/>
      <c r="AF81" s="48"/>
      <c r="AG81" s="46"/>
      <c r="AH81" s="47"/>
      <c r="AI81" s="48"/>
      <c r="AJ81" s="46"/>
      <c r="AK81" s="70">
        <v>5</v>
      </c>
      <c r="AL81" s="48">
        <f>IF(AK81=0,0,IF(AK81=1,IF(AJ$5&gt;40,48,IF(INT(AJ$5/5)-AJ$5/5=0,AJ$5+MIN(INT(AJ$5/5),8),AJ$5+1+MIN(INT(AJ$5/5),8))),IF(AK81=2,IF(AJ$5&gt;40,44,IF(INT(AJ$5/8)-AJ$5/8=0,AJ$5-1+MIN(INT(AJ$5/8),5),AJ$5+MIN(INT(AJ$5/8),5))),IF(AK81=3,IF(AJ$5&gt;40,41,IF(INT(AJ$5/13)-AJ$5/13=0,AJ$5-2+MIN(INT(AJ$5/13),3),AJ$5-1+MIN(INT(AJ$5/13),2))),IF(AJ$5&gt;40,IF(AK81&gt;40,1,41-AK81),AJ$5+1-AK81)))))</f>
        <v>14</v>
      </c>
    </row>
    <row r="82" spans="1:38" s="10" customFormat="1" ht="12" customHeight="1">
      <c r="A82" s="151"/>
      <c r="B82" s="7" t="s">
        <v>50</v>
      </c>
      <c r="C82" s="67">
        <f t="shared" si="11"/>
      </c>
      <c r="D82" s="66"/>
      <c r="E82" s="13" t="s">
        <v>18</v>
      </c>
      <c r="F82" s="19">
        <v>30605</v>
      </c>
      <c r="G82" s="117">
        <v>118268</v>
      </c>
      <c r="H82" s="13">
        <v>4205</v>
      </c>
      <c r="I82" s="97"/>
      <c r="J82" s="94">
        <f t="shared" si="9"/>
        <v>14</v>
      </c>
      <c r="K82" s="107"/>
      <c r="L82" s="101">
        <f t="shared" si="12"/>
        <v>1</v>
      </c>
      <c r="M82" s="13">
        <f t="shared" si="10"/>
        <v>1</v>
      </c>
      <c r="N82" s="39"/>
      <c r="O82" s="46"/>
      <c r="P82" s="47">
        <v>11</v>
      </c>
      <c r="Q82" s="48">
        <f>IF(P82=0,0,IF(P82=1,IF(O$5&gt;40,48,IF(INT(O$5/5)-O$5/5=0,O$5+MIN(INT(O$5/5),8),O$5+1+MIN(INT(O$5/5),8))),IF(P82=2,IF(O$5&gt;40,44,IF(INT(O$5/8)-O$5/8=0,O$5-1+MIN(INT(O$5/8),5),O$5+MIN(INT(O$5/8),5))),IF(P82=3,IF(O$5&gt;40,41,IF(INT(O$5/13)-O$5/13=0,O$5-2+MIN(INT(O$5/13),3),O$5-1+MIN(INT(O$5/13),2))),IF(O$5&gt;40,IF(P82&gt;40,1,41-P82),O$5+1-P82)))))</f>
        <v>14</v>
      </c>
      <c r="R82" s="46"/>
      <c r="S82" s="47"/>
      <c r="T82" s="48"/>
      <c r="U82" s="46"/>
      <c r="V82" s="47"/>
      <c r="W82" s="48"/>
      <c r="X82" s="46"/>
      <c r="Y82" s="47"/>
      <c r="Z82" s="48"/>
      <c r="AA82" s="46"/>
      <c r="AB82" s="47"/>
      <c r="AC82" s="48"/>
      <c r="AD82" s="46"/>
      <c r="AE82" s="47"/>
      <c r="AF82" s="48"/>
      <c r="AG82" s="46"/>
      <c r="AH82" s="47"/>
      <c r="AI82" s="48"/>
      <c r="AJ82" s="46"/>
      <c r="AK82" s="47"/>
      <c r="AL82" s="48"/>
    </row>
    <row r="83" spans="1:38" s="10" customFormat="1" ht="12" customHeight="1">
      <c r="A83" s="151"/>
      <c r="B83" s="12" t="s">
        <v>271</v>
      </c>
      <c r="C83" s="67">
        <f t="shared" si="11"/>
      </c>
      <c r="D83" s="67"/>
      <c r="E83" s="13" t="s">
        <v>26</v>
      </c>
      <c r="F83" s="19">
        <v>32453</v>
      </c>
      <c r="G83" s="117">
        <v>164316</v>
      </c>
      <c r="H83" s="133" t="s">
        <v>272</v>
      </c>
      <c r="I83" s="9"/>
      <c r="J83" s="94">
        <f t="shared" si="9"/>
        <v>14</v>
      </c>
      <c r="K83" s="107"/>
      <c r="L83" s="101">
        <f t="shared" si="12"/>
        <v>1</v>
      </c>
      <c r="M83" s="13">
        <f t="shared" si="10"/>
        <v>1</v>
      </c>
      <c r="N83" s="39"/>
      <c r="O83" s="46"/>
      <c r="P83" s="47"/>
      <c r="Q83" s="48"/>
      <c r="R83" s="46"/>
      <c r="S83" s="47"/>
      <c r="T83" s="48"/>
      <c r="U83" s="46"/>
      <c r="V83" s="47"/>
      <c r="W83" s="48"/>
      <c r="X83" s="46"/>
      <c r="Y83" s="47"/>
      <c r="Z83" s="48"/>
      <c r="AA83" s="46"/>
      <c r="AB83" s="47">
        <v>14</v>
      </c>
      <c r="AC83" s="48">
        <f>IF(AB83=0,0,IF(AB83=1,IF(AA$5&gt;40,48,IF(INT(AA$5/5)-AA$5/5=0,AA$5+MIN(INT(AA$5/5),8),AA$5+1+MIN(INT(AA$5/5),8))),IF(AB83=2,IF(AA$5&gt;40,44,IF(INT(AA$5/8)-AA$5/8=0,AA$5-1+MIN(INT(AA$5/8),5),AA$5+MIN(INT(AA$5/8),5))),IF(AB83=3,IF(AA$5&gt;40,41,IF(INT(AA$5/13)-AA$5/13=0,AA$5-2+MIN(INT(AA$5/13),3),AA$5-1+MIN(INT(AA$5/13),2))),IF(AA$5&gt;40,IF(AB83&gt;40,1,41-AB83),AA$5+1-AB83)))))</f>
        <v>14</v>
      </c>
      <c r="AD83" s="46"/>
      <c r="AE83" s="47"/>
      <c r="AF83" s="48"/>
      <c r="AG83" s="46"/>
      <c r="AH83" s="47"/>
      <c r="AI83" s="48"/>
      <c r="AJ83" s="46"/>
      <c r="AK83" s="47"/>
      <c r="AL83" s="48"/>
    </row>
    <row r="84" spans="1:38" s="10" customFormat="1" ht="12" customHeight="1">
      <c r="A84" s="151"/>
      <c r="B84" s="33" t="s">
        <v>281</v>
      </c>
      <c r="C84" s="67">
        <f t="shared" si="11"/>
      </c>
      <c r="D84" s="74" t="s">
        <v>23</v>
      </c>
      <c r="E84" s="13" t="s">
        <v>16</v>
      </c>
      <c r="F84" s="19">
        <v>29762</v>
      </c>
      <c r="G84" s="122">
        <v>127400</v>
      </c>
      <c r="H84" s="133" t="s">
        <v>69</v>
      </c>
      <c r="I84" s="111"/>
      <c r="J84" s="94">
        <f t="shared" si="9"/>
        <v>14</v>
      </c>
      <c r="K84" s="107"/>
      <c r="L84" s="101">
        <f t="shared" si="12"/>
        <v>2</v>
      </c>
      <c r="M84" s="13">
        <f t="shared" si="10"/>
        <v>2</v>
      </c>
      <c r="N84" s="39"/>
      <c r="O84" s="46"/>
      <c r="P84" s="47"/>
      <c r="Q84" s="48"/>
      <c r="R84" s="46"/>
      <c r="S84" s="47"/>
      <c r="T84" s="48"/>
      <c r="U84" s="46"/>
      <c r="V84" s="47"/>
      <c r="W84" s="48"/>
      <c r="X84" s="46"/>
      <c r="Y84" s="47">
        <v>17</v>
      </c>
      <c r="Z84" s="48">
        <f>IF(Y84=0,0,IF(Y84=1,IF(X$5&gt;40,48,IF(INT(X$5/5)-X$5/5=0,X$5+MIN(INT(X$5/5),8),X$5+1+MIN(INT(X$5/5),8))),IF(Y84=2,IF(X$5&gt;40,44,IF(INT(X$5/8)-X$5/8=0,X$5-1+MIN(INT(X$5/8),5),X$5+MIN(INT(X$5/8),5))),IF(Y84=3,IF(X$5&gt;40,41,IF(INT(X$5/13)-X$5/13=0,X$5-2+MIN(INT(X$5/13),3),X$5-1+MIN(INT(X$5/13),2))),IF(X$5&gt;40,IF(Y84&gt;40,1,41-Y84),X$5+1-Y84)))))</f>
        <v>6</v>
      </c>
      <c r="AA84" s="46"/>
      <c r="AB84" s="47">
        <v>20</v>
      </c>
      <c r="AC84" s="48">
        <f>IF(AB84=0,0,IF(AB84=1,IF(AA$5&gt;40,48,IF(INT(AA$5/5)-AA$5/5=0,AA$5+MIN(INT(AA$5/5),8),AA$5+1+MIN(INT(AA$5/5),8))),IF(AB84=2,IF(AA$5&gt;40,44,IF(INT(AA$5/8)-AA$5/8=0,AA$5-1+MIN(INT(AA$5/8),5),AA$5+MIN(INT(AA$5/8),5))),IF(AB84=3,IF(AA$5&gt;40,41,IF(INT(AA$5/13)-AA$5/13=0,AA$5-2+MIN(INT(AA$5/13),3),AA$5-1+MIN(INT(AA$5/13),2))),IF(AA$5&gt;40,IF(AB84&gt;40,1,41-AB84),AA$5+1-AB84)))))</f>
        <v>8</v>
      </c>
      <c r="AD84" s="46"/>
      <c r="AE84" s="47"/>
      <c r="AF84" s="48"/>
      <c r="AG84" s="46"/>
      <c r="AH84" s="47"/>
      <c r="AI84" s="48"/>
      <c r="AJ84" s="46"/>
      <c r="AK84" s="47"/>
      <c r="AL84" s="48"/>
    </row>
    <row r="85" spans="1:38" s="10" customFormat="1" ht="12" customHeight="1">
      <c r="A85" s="151"/>
      <c r="B85" s="33" t="s">
        <v>193</v>
      </c>
      <c r="C85" s="67" t="str">
        <f t="shared" si="11"/>
        <v>Jun</v>
      </c>
      <c r="D85" s="67"/>
      <c r="E85" s="13" t="s">
        <v>11</v>
      </c>
      <c r="F85" s="19">
        <v>38569</v>
      </c>
      <c r="G85" s="117">
        <v>164988</v>
      </c>
      <c r="H85" s="13" t="s">
        <v>194</v>
      </c>
      <c r="I85" s="9"/>
      <c r="J85" s="94">
        <f t="shared" si="9"/>
        <v>14</v>
      </c>
      <c r="K85" s="107"/>
      <c r="L85" s="101">
        <f t="shared" si="12"/>
        <v>1</v>
      </c>
      <c r="M85" s="13">
        <f t="shared" si="10"/>
        <v>1</v>
      </c>
      <c r="N85" s="39"/>
      <c r="O85" s="46"/>
      <c r="P85" s="47"/>
      <c r="Q85" s="48"/>
      <c r="R85" s="46"/>
      <c r="S85" s="47"/>
      <c r="T85" s="48"/>
      <c r="U85" s="46"/>
      <c r="V85" s="47">
        <v>27</v>
      </c>
      <c r="W85" s="48">
        <f>IF(V85=0,0,IF(V85=1,IF(U$5&gt;40,48,IF(INT(U$5/5)-U$5/5=0,U$5+MIN(INT(U$5/5),8),U$5+1+MIN(INT(U$5/5),8))),IF(V85=2,IF(U$5&gt;40,44,IF(INT(U$5/8)-U$5/8=0,U$5-1+MIN(INT(U$5/8),5),U$5+MIN(INT(U$5/8),5))),IF(V85=3,IF(U$5&gt;40,41,IF(INT(U$5/13)-U$5/13=0,U$5-2+MIN(INT(U$5/13),3),U$5-1+MIN(INT(U$5/13),2))),IF(U$5&gt;40,IF(V85&gt;40,1,41-V85),U$5+1-V85)))))</f>
        <v>14</v>
      </c>
      <c r="X85" s="46"/>
      <c r="Y85" s="70"/>
      <c r="Z85" s="11"/>
      <c r="AA85" s="46"/>
      <c r="AB85" s="70"/>
      <c r="AC85" s="11"/>
      <c r="AD85" s="46"/>
      <c r="AE85" s="70"/>
      <c r="AF85" s="11"/>
      <c r="AG85" s="46"/>
      <c r="AH85" s="70"/>
      <c r="AI85" s="11"/>
      <c r="AJ85" s="46"/>
      <c r="AK85" s="70"/>
      <c r="AL85" s="11"/>
    </row>
    <row r="86" spans="1:38" s="10" customFormat="1" ht="12" customHeight="1">
      <c r="A86" s="151"/>
      <c r="B86" s="33" t="s">
        <v>74</v>
      </c>
      <c r="C86" s="67">
        <f t="shared" si="11"/>
      </c>
      <c r="D86" s="69"/>
      <c r="E86" s="13" t="s">
        <v>95</v>
      </c>
      <c r="F86" s="19">
        <v>30449</v>
      </c>
      <c r="G86" s="122">
        <v>133575</v>
      </c>
      <c r="H86" s="13" t="s">
        <v>144</v>
      </c>
      <c r="I86" s="9"/>
      <c r="J86" s="94">
        <f t="shared" si="9"/>
        <v>14</v>
      </c>
      <c r="K86" s="107"/>
      <c r="L86" s="101">
        <f t="shared" si="12"/>
        <v>3</v>
      </c>
      <c r="M86" s="13">
        <f t="shared" si="10"/>
        <v>3</v>
      </c>
      <c r="N86" s="39"/>
      <c r="O86" s="46"/>
      <c r="P86" s="47"/>
      <c r="Q86" s="48"/>
      <c r="R86" s="46"/>
      <c r="S86" s="47">
        <v>18</v>
      </c>
      <c r="T86" s="62">
        <f>IF(S86=0,0,IF(S86=1,IF(R$5&gt;40,48,IF(INT(R$5/5)-R$5/5=0,R$5+MIN(INT(R$5/5),8),R$5+1+MIN(INT(R$5/5),8))),IF(S86=2,IF(R$5&gt;40,44,IF(INT(R$5/8)-R$5/8=0,R$5-1+MIN(INT(R$5/8),5),R$5+MIN(INT(R$5/8),5))),IF(S86=3,IF(R$5&gt;40,41,IF(INT(R$5/13)-R$5/13=0,R$5-2+MIN(INT(R$5/13),3),R$5-1+MIN(INT(R$5/13),2))),IF(R$5&gt;40,IF(S86&gt;40,1,41-S86),R$5+1-S86)))))</f>
        <v>7</v>
      </c>
      <c r="U86" s="46"/>
      <c r="V86" s="47"/>
      <c r="W86" s="48"/>
      <c r="X86" s="46"/>
      <c r="Y86" s="47"/>
      <c r="Z86" s="48"/>
      <c r="AA86" s="46"/>
      <c r="AB86" s="47"/>
      <c r="AC86" s="48"/>
      <c r="AD86" s="46"/>
      <c r="AE86" s="47">
        <v>44</v>
      </c>
      <c r="AF86" s="48">
        <f>IF(AE86=0,0,IF(AE86=1,IF(AD$5&gt;40,48,IF(INT(AD$5/5)-AD$5/5=0,AD$5+MIN(INT(AD$5/5),8),AD$5+1+MIN(INT(AD$5/5),8))),IF(AE86=2,IF(AD$5&gt;40,44,IF(INT(AD$5/8)-AD$5/8=0,AD$5-1+MIN(INT(AD$5/8),5),AD$5+MIN(INT(AD$5/8),5))),IF(AE86=3,IF(AD$5&gt;40,41,IF(INT(AD$5/13)-AD$5/13=0,AD$5-2+MIN(INT(AD$5/13),3),AD$5-1+MIN(INT(AD$5/13),2))),IF(AD$5&gt;40,IF(AE86&gt;40,1,41-AE86),AD$5+1-AE86)))))</f>
        <v>1</v>
      </c>
      <c r="AG86" s="46"/>
      <c r="AH86" s="47">
        <v>15</v>
      </c>
      <c r="AI86" s="48">
        <f>IF(AH86=0,0,IF(AH86=1,IF(AG$5&gt;40,48,IF(INT(AG$5/5)-AG$5/5=0,AG$5+MIN(INT(AG$5/5),8),AG$5+1+MIN(INT(AG$5/5),8))),IF(AH86=2,IF(AG$5&gt;40,44,IF(INT(AG$5/8)-AG$5/8=0,AG$5-1+MIN(INT(AG$5/8),5),AG$5+MIN(INT(AG$5/8),5))),IF(AH86=3,IF(AG$5&gt;40,41,IF(INT(AG$5/13)-AG$5/13=0,AG$5-2+MIN(INT(AG$5/13),3),AG$5-1+MIN(INT(AG$5/13),2))),IF(AG$5&gt;40,IF(AH86&gt;40,1,41-AH86),AG$5+1-AH86)))))</f>
        <v>6</v>
      </c>
      <c r="AJ86" s="46"/>
      <c r="AK86" s="47"/>
      <c r="AL86" s="48"/>
    </row>
    <row r="87" spans="1:38" s="10" customFormat="1" ht="12" customHeight="1">
      <c r="A87" s="163">
        <f>ROW(A87)-6</f>
        <v>81</v>
      </c>
      <c r="B87" s="92" t="s">
        <v>253</v>
      </c>
      <c r="C87" s="67" t="str">
        <f t="shared" si="11"/>
        <v>Jun</v>
      </c>
      <c r="D87" s="93"/>
      <c r="E87" s="79" t="s">
        <v>28</v>
      </c>
      <c r="F87" s="25">
        <v>38849</v>
      </c>
      <c r="G87" s="117">
        <v>165771</v>
      </c>
      <c r="H87" s="137">
        <v>2892</v>
      </c>
      <c r="I87" s="60"/>
      <c r="J87" s="94">
        <f t="shared" si="9"/>
        <v>13</v>
      </c>
      <c r="K87" s="107"/>
      <c r="L87" s="101">
        <f t="shared" si="12"/>
        <v>1</v>
      </c>
      <c r="M87" s="13">
        <f t="shared" si="10"/>
        <v>1</v>
      </c>
      <c r="N87" s="39"/>
      <c r="O87" s="46"/>
      <c r="P87" s="47"/>
      <c r="Q87" s="48"/>
      <c r="R87" s="46"/>
      <c r="S87" s="47"/>
      <c r="T87" s="11"/>
      <c r="U87" s="46"/>
      <c r="V87" s="47"/>
      <c r="W87" s="48"/>
      <c r="X87" s="46"/>
      <c r="Y87" s="47">
        <v>10</v>
      </c>
      <c r="Z87" s="48">
        <f>IF(Y87=0,0,IF(Y87=1,IF(X$5&gt;40,48,IF(INT(X$5/5)-X$5/5=0,X$5+MIN(INT(X$5/5),8),X$5+1+MIN(INT(X$5/5),8))),IF(Y87=2,IF(X$5&gt;40,44,IF(INT(X$5/8)-X$5/8=0,X$5-1+MIN(INT(X$5/8),5),X$5+MIN(INT(X$5/8),5))),IF(Y87=3,IF(X$5&gt;40,41,IF(INT(X$5/13)-X$5/13=0,X$5-2+MIN(INT(X$5/13),3),X$5-1+MIN(INT(X$5/13),2))),IF(X$5&gt;40,IF(Y87&gt;40,1,41-Y87),X$5+1-Y87)))))</f>
        <v>13</v>
      </c>
      <c r="AA87" s="46"/>
      <c r="AB87" s="47"/>
      <c r="AC87" s="48"/>
      <c r="AD87" s="46"/>
      <c r="AE87" s="47"/>
      <c r="AF87" s="48"/>
      <c r="AG87" s="46"/>
      <c r="AH87" s="47"/>
      <c r="AI87" s="48"/>
      <c r="AJ87" s="46"/>
      <c r="AK87" s="47"/>
      <c r="AL87" s="48"/>
    </row>
    <row r="88" spans="1:38" s="10" customFormat="1" ht="12" customHeight="1">
      <c r="A88" s="151"/>
      <c r="B88" s="7" t="s">
        <v>88</v>
      </c>
      <c r="C88" s="67">
        <f t="shared" si="11"/>
      </c>
      <c r="D88" s="66"/>
      <c r="E88" s="160" t="s">
        <v>44</v>
      </c>
      <c r="F88" s="25">
        <v>37065</v>
      </c>
      <c r="G88" s="123">
        <v>109787</v>
      </c>
      <c r="H88" s="134" t="s">
        <v>195</v>
      </c>
      <c r="I88" s="9"/>
      <c r="J88" s="94">
        <f t="shared" si="9"/>
        <v>13</v>
      </c>
      <c r="K88" s="107"/>
      <c r="L88" s="101">
        <f t="shared" si="12"/>
        <v>1</v>
      </c>
      <c r="M88" s="13">
        <f t="shared" si="10"/>
        <v>1</v>
      </c>
      <c r="N88" s="39"/>
      <c r="O88" s="46"/>
      <c r="P88" s="47"/>
      <c r="Q88" s="48"/>
      <c r="R88" s="46"/>
      <c r="S88" s="47"/>
      <c r="T88" s="48"/>
      <c r="U88" s="46"/>
      <c r="V88" s="47">
        <v>28</v>
      </c>
      <c r="W88" s="48">
        <f>IF(V88=0,0,IF(V88=1,IF(U$5&gt;40,48,IF(INT(U$5/5)-U$5/5=0,U$5+MIN(INT(U$5/5),8),U$5+1+MIN(INT(U$5/5),8))),IF(V88=2,IF(U$5&gt;40,44,IF(INT(U$5/8)-U$5/8=0,U$5-1+MIN(INT(U$5/8),5),U$5+MIN(INT(U$5/8),5))),IF(V88=3,IF(U$5&gt;40,41,IF(INT(U$5/13)-U$5/13=0,U$5-2+MIN(INT(U$5/13),3),U$5-1+MIN(INT(U$5/13),2))),IF(U$5&gt;40,IF(V88&gt;40,1,41-V88),U$5+1-V88)))))</f>
        <v>13</v>
      </c>
      <c r="X88" s="46"/>
      <c r="Y88" s="47"/>
      <c r="Z88" s="48"/>
      <c r="AA88" s="46"/>
      <c r="AB88" s="47"/>
      <c r="AC88" s="11"/>
      <c r="AD88" s="46"/>
      <c r="AE88" s="47"/>
      <c r="AF88" s="11"/>
      <c r="AG88" s="46"/>
      <c r="AH88" s="47"/>
      <c r="AI88" s="11"/>
      <c r="AJ88" s="46"/>
      <c r="AK88" s="47"/>
      <c r="AL88" s="48"/>
    </row>
    <row r="89" spans="1:38" s="10" customFormat="1" ht="12" customHeight="1">
      <c r="A89" s="151"/>
      <c r="B89" s="7" t="s">
        <v>238</v>
      </c>
      <c r="C89" s="67" t="str">
        <f t="shared" si="11"/>
        <v>Jun</v>
      </c>
      <c r="D89" s="66"/>
      <c r="E89" s="160" t="s">
        <v>4</v>
      </c>
      <c r="F89" s="25">
        <v>38059</v>
      </c>
      <c r="G89" s="123">
        <v>163147</v>
      </c>
      <c r="H89" s="13" t="s">
        <v>239</v>
      </c>
      <c r="I89" s="9"/>
      <c r="J89" s="94">
        <f t="shared" si="9"/>
        <v>13</v>
      </c>
      <c r="K89" s="107"/>
      <c r="L89" s="101">
        <f t="shared" si="12"/>
        <v>1</v>
      </c>
      <c r="M89" s="13">
        <f t="shared" si="10"/>
        <v>1</v>
      </c>
      <c r="N89" s="39"/>
      <c r="O89" s="46"/>
      <c r="P89" s="47">
        <v>12</v>
      </c>
      <c r="Q89" s="48">
        <f>IF(P89=0,0,IF(P89=1,IF(O$5&gt;40,48,IF(INT(O$5/5)-O$5/5=0,O$5+MIN(INT(O$5/5),8),O$5+1+MIN(INT(O$5/5),8))),IF(P89=2,IF(O$5&gt;40,44,IF(INT(O$5/8)-O$5/8=0,O$5-1+MIN(INT(O$5/8),5),O$5+MIN(INT(O$5/8),5))),IF(P89=3,IF(O$5&gt;40,41,IF(INT(O$5/13)-O$5/13=0,O$5-2+MIN(INT(O$5/13),3),O$5-1+MIN(INT(O$5/13),2))),IF(O$5&gt;40,IF(P89&gt;40,1,41-P89),O$5+1-P89)))))</f>
        <v>13</v>
      </c>
      <c r="R89" s="46"/>
      <c r="S89" s="47"/>
      <c r="T89" s="48"/>
      <c r="U89" s="46"/>
      <c r="V89" s="47"/>
      <c r="W89" s="11"/>
      <c r="X89" s="46"/>
      <c r="Y89" s="47"/>
      <c r="Z89" s="48"/>
      <c r="AA89" s="46"/>
      <c r="AB89" s="47"/>
      <c r="AC89" s="11"/>
      <c r="AD89" s="46"/>
      <c r="AE89" s="47"/>
      <c r="AF89" s="11"/>
      <c r="AG89" s="46"/>
      <c r="AH89" s="47"/>
      <c r="AI89" s="11"/>
      <c r="AJ89" s="46"/>
      <c r="AK89" s="47"/>
      <c r="AL89" s="48"/>
    </row>
    <row r="90" spans="1:38" s="10" customFormat="1" ht="12" customHeight="1">
      <c r="A90" s="163">
        <f>ROW(A90)-6</f>
        <v>84</v>
      </c>
      <c r="B90" s="12" t="s">
        <v>273</v>
      </c>
      <c r="C90" s="67">
        <f t="shared" si="11"/>
      </c>
      <c r="D90" s="67"/>
      <c r="E90" s="13" t="s">
        <v>268</v>
      </c>
      <c r="F90" s="19">
        <v>33614</v>
      </c>
      <c r="G90" s="117">
        <v>136616</v>
      </c>
      <c r="H90" s="133" t="s">
        <v>274</v>
      </c>
      <c r="J90" s="94">
        <f t="shared" si="9"/>
        <v>12</v>
      </c>
      <c r="K90" s="107"/>
      <c r="L90" s="101">
        <f t="shared" si="12"/>
        <v>1</v>
      </c>
      <c r="M90" s="13">
        <f t="shared" si="10"/>
        <v>1</v>
      </c>
      <c r="N90" s="39"/>
      <c r="O90" s="46"/>
      <c r="P90" s="47"/>
      <c r="Q90" s="48"/>
      <c r="R90" s="46"/>
      <c r="S90" s="47"/>
      <c r="T90" s="48"/>
      <c r="U90" s="46"/>
      <c r="V90" s="47"/>
      <c r="W90" s="48"/>
      <c r="X90" s="46"/>
      <c r="Y90" s="47"/>
      <c r="Z90" s="48"/>
      <c r="AA90" s="46"/>
      <c r="AB90" s="47">
        <v>16</v>
      </c>
      <c r="AC90" s="48">
        <f>IF(AB90=0,0,IF(AB90=1,IF(AA$5&gt;40,48,IF(INT(AA$5/5)-AA$5/5=0,AA$5+MIN(INT(AA$5/5),8),AA$5+1+MIN(INT(AA$5/5),8))),IF(AB90=2,IF(AA$5&gt;40,44,IF(INT(AA$5/8)-AA$5/8=0,AA$5-1+MIN(INT(AA$5/8),5),AA$5+MIN(INT(AA$5/8),5))),IF(AB90=3,IF(AA$5&gt;40,41,IF(INT(AA$5/13)-AA$5/13=0,AA$5-2+MIN(INT(AA$5/13),3),AA$5-1+MIN(INT(AA$5/13),2))),IF(AA$5&gt;40,IF(AB90&gt;40,1,41-AB90),AA$5+1-AB90)))))</f>
        <v>12</v>
      </c>
      <c r="AD90" s="46"/>
      <c r="AE90" s="47"/>
      <c r="AF90" s="48"/>
      <c r="AG90" s="46"/>
      <c r="AH90" s="47"/>
      <c r="AI90" s="48"/>
      <c r="AJ90" s="46"/>
      <c r="AK90" s="47"/>
      <c r="AL90" s="48"/>
    </row>
    <row r="91" spans="1:38" s="10" customFormat="1" ht="12" customHeight="1">
      <c r="A91" s="151"/>
      <c r="B91" s="7" t="s">
        <v>344</v>
      </c>
      <c r="C91" s="67">
        <f t="shared" si="11"/>
      </c>
      <c r="D91" s="66"/>
      <c r="E91" s="15" t="s">
        <v>4</v>
      </c>
      <c r="F91" s="19">
        <v>27275</v>
      </c>
      <c r="G91" s="123">
        <v>165931</v>
      </c>
      <c r="H91" s="13" t="s">
        <v>345</v>
      </c>
      <c r="I91" s="9"/>
      <c r="J91" s="94">
        <f aca="true" t="shared" si="13" ref="J91:J121">Q91+T91+W91+Z91+AC91+AF91+AI91+AL91</f>
        <v>12</v>
      </c>
      <c r="K91" s="107"/>
      <c r="L91" s="101">
        <f t="shared" si="12"/>
        <v>1</v>
      </c>
      <c r="M91" s="13">
        <f aca="true" t="shared" si="14" ref="M91:M121">COUNT(Q91,T91,W91,Z91,AC91,AF91,AI91,AL91)</f>
        <v>1</v>
      </c>
      <c r="N91" s="39"/>
      <c r="O91" s="46"/>
      <c r="P91" s="47"/>
      <c r="Q91" s="48"/>
      <c r="R91" s="46"/>
      <c r="S91" s="47"/>
      <c r="T91" s="48"/>
      <c r="U91" s="46"/>
      <c r="V91" s="47"/>
      <c r="W91" s="11"/>
      <c r="X91" s="46"/>
      <c r="Y91" s="47"/>
      <c r="Z91" s="48"/>
      <c r="AA91" s="46"/>
      <c r="AB91" s="47"/>
      <c r="AC91" s="11"/>
      <c r="AD91" s="46"/>
      <c r="AE91" s="47"/>
      <c r="AF91" s="48"/>
      <c r="AG91" s="46"/>
      <c r="AH91" s="47"/>
      <c r="AI91" s="11"/>
      <c r="AJ91" s="46"/>
      <c r="AK91" s="70">
        <v>7</v>
      </c>
      <c r="AL91" s="48">
        <f>IF(AK91=0,0,IF(AK91=1,IF(AJ$5&gt;40,48,IF(INT(AJ$5/5)-AJ$5/5=0,AJ$5+MIN(INT(AJ$5/5),8),AJ$5+1+MIN(INT(AJ$5/5),8))),IF(AK91=2,IF(AJ$5&gt;40,44,IF(INT(AJ$5/8)-AJ$5/8=0,AJ$5-1+MIN(INT(AJ$5/8),5),AJ$5+MIN(INT(AJ$5/8),5))),IF(AK91=3,IF(AJ$5&gt;40,41,IF(INT(AJ$5/13)-AJ$5/13=0,AJ$5-2+MIN(INT(AJ$5/13),3),AJ$5-1+MIN(INT(AJ$5/13),2))),IF(AJ$5&gt;40,IF(AK91&gt;40,1,41-AK91),AJ$5+1-AK91)))))</f>
        <v>12</v>
      </c>
    </row>
    <row r="92" spans="1:38" s="10" customFormat="1" ht="12" customHeight="1">
      <c r="A92" s="151"/>
      <c r="B92" s="33" t="s">
        <v>196</v>
      </c>
      <c r="C92" s="67" t="str">
        <f t="shared" si="11"/>
        <v>Jun</v>
      </c>
      <c r="D92" s="154"/>
      <c r="E92" s="13" t="s">
        <v>11</v>
      </c>
      <c r="F92" s="19">
        <v>38766</v>
      </c>
      <c r="G92" s="117">
        <v>164970</v>
      </c>
      <c r="H92" s="13" t="s">
        <v>197</v>
      </c>
      <c r="I92" s="9"/>
      <c r="J92" s="94">
        <f t="shared" si="13"/>
        <v>12</v>
      </c>
      <c r="K92" s="107"/>
      <c r="L92" s="101">
        <f t="shared" si="12"/>
        <v>1</v>
      </c>
      <c r="M92" s="13">
        <f t="shared" si="14"/>
        <v>1</v>
      </c>
      <c r="N92" s="39"/>
      <c r="O92" s="46"/>
      <c r="P92" s="47"/>
      <c r="Q92" s="48"/>
      <c r="R92" s="46"/>
      <c r="S92" s="47"/>
      <c r="T92" s="48"/>
      <c r="U92" s="46"/>
      <c r="V92" s="47">
        <v>29</v>
      </c>
      <c r="W92" s="48">
        <f>IF(V92=0,0,IF(V92=1,IF(U$5&gt;40,48,IF(INT(U$5/5)-U$5/5=0,U$5+MIN(INT(U$5/5),8),U$5+1+MIN(INT(U$5/5),8))),IF(V92=2,IF(U$5&gt;40,44,IF(INT(U$5/8)-U$5/8=0,U$5-1+MIN(INT(U$5/8),5),U$5+MIN(INT(U$5/8),5))),IF(V92=3,IF(U$5&gt;40,41,IF(INT(U$5/13)-U$5/13=0,U$5-2+MIN(INT(U$5/13),3),U$5-1+MIN(INT(U$5/13),2))),IF(U$5&gt;40,IF(V92&gt;40,1,41-V92),U$5+1-V92)))))</f>
        <v>12</v>
      </c>
      <c r="X92" s="46"/>
      <c r="Y92" s="70"/>
      <c r="Z92" s="11"/>
      <c r="AA92" s="46"/>
      <c r="AB92" s="70"/>
      <c r="AC92" s="11"/>
      <c r="AD92" s="46"/>
      <c r="AE92" s="70"/>
      <c r="AF92" s="11"/>
      <c r="AG92" s="46"/>
      <c r="AH92" s="70"/>
      <c r="AI92" s="11"/>
      <c r="AJ92" s="46"/>
      <c r="AK92" s="70"/>
      <c r="AL92" s="11"/>
    </row>
    <row r="93" spans="1:38" s="10" customFormat="1" ht="12" customHeight="1">
      <c r="A93" s="151"/>
      <c r="B93" s="7" t="s">
        <v>240</v>
      </c>
      <c r="C93" s="67">
        <f t="shared" si="11"/>
      </c>
      <c r="D93" s="66"/>
      <c r="E93" s="15" t="s">
        <v>6</v>
      </c>
      <c r="F93" s="19">
        <v>37869</v>
      </c>
      <c r="G93" s="123">
        <v>161692</v>
      </c>
      <c r="H93" s="13">
        <v>8255</v>
      </c>
      <c r="I93" s="9"/>
      <c r="J93" s="94">
        <f t="shared" si="13"/>
        <v>12</v>
      </c>
      <c r="K93" s="107"/>
      <c r="L93" s="101">
        <f t="shared" si="12"/>
        <v>1</v>
      </c>
      <c r="M93" s="13">
        <f t="shared" si="14"/>
        <v>1</v>
      </c>
      <c r="N93" s="39"/>
      <c r="O93" s="46"/>
      <c r="P93" s="47">
        <v>13</v>
      </c>
      <c r="Q93" s="48">
        <f>IF(P93=0,0,IF(P93=1,IF(O$5&gt;40,48,IF(INT(O$5/5)-O$5/5=0,O$5+MIN(INT(O$5/5),8),O$5+1+MIN(INT(O$5/5),8))),IF(P93=2,IF(O$5&gt;40,44,IF(INT(O$5/8)-O$5/8=0,O$5-1+MIN(INT(O$5/8),5),O$5+MIN(INT(O$5/8),5))),IF(P93=3,IF(O$5&gt;40,41,IF(INT(O$5/13)-O$5/13=0,O$5-2+MIN(INT(O$5/13),3),O$5-1+MIN(INT(O$5/13),2))),IF(O$5&gt;40,IF(P93&gt;40,1,41-P93),O$5+1-P93)))))</f>
        <v>12</v>
      </c>
      <c r="R93" s="46"/>
      <c r="S93" s="47"/>
      <c r="T93" s="48"/>
      <c r="U93" s="46"/>
      <c r="V93" s="47"/>
      <c r="W93" s="11"/>
      <c r="X93" s="46"/>
      <c r="Y93" s="47"/>
      <c r="Z93" s="48"/>
      <c r="AA93" s="46"/>
      <c r="AB93" s="47"/>
      <c r="AC93" s="11"/>
      <c r="AD93" s="46"/>
      <c r="AE93" s="47"/>
      <c r="AF93" s="11"/>
      <c r="AG93" s="46"/>
      <c r="AH93" s="47"/>
      <c r="AI93" s="11"/>
      <c r="AJ93" s="46"/>
      <c r="AK93" s="47"/>
      <c r="AL93" s="48"/>
    </row>
    <row r="94" spans="1:38" s="10" customFormat="1" ht="12" customHeight="1">
      <c r="A94" s="151"/>
      <c r="B94" s="33" t="s">
        <v>147</v>
      </c>
      <c r="C94" s="67">
        <f t="shared" si="11"/>
      </c>
      <c r="D94" s="69"/>
      <c r="E94" s="13" t="s">
        <v>95</v>
      </c>
      <c r="F94" s="19">
        <v>27273</v>
      </c>
      <c r="G94" s="122">
        <v>139708</v>
      </c>
      <c r="H94" s="13" t="s">
        <v>148</v>
      </c>
      <c r="I94" s="9"/>
      <c r="J94" s="94">
        <f t="shared" si="13"/>
        <v>12</v>
      </c>
      <c r="K94" s="107"/>
      <c r="L94" s="101">
        <f t="shared" si="12"/>
        <v>3</v>
      </c>
      <c r="M94" s="13">
        <f t="shared" si="14"/>
        <v>3</v>
      </c>
      <c r="N94" s="39"/>
      <c r="O94" s="46"/>
      <c r="P94" s="47"/>
      <c r="Q94" s="48"/>
      <c r="R94" s="46"/>
      <c r="S94" s="47">
        <v>19</v>
      </c>
      <c r="T94" s="48">
        <f>IF(S94=0,0,IF(S94=1,IF(R$5&gt;40,48,IF(INT(R$5/5)-R$5/5=0,R$5+MIN(INT(R$5/5),8),R$5+1+MIN(INT(R$5/5),8))),IF(S94=2,IF(R$5&gt;40,44,IF(INT(R$5/8)-R$5/8=0,R$5-1+MIN(INT(R$5/8),5),R$5+MIN(INT(R$5/8),5))),IF(S94=3,IF(R$5&gt;40,41,IF(INT(R$5/13)-R$5/13=0,R$5-2+MIN(INT(R$5/13),3),R$5-1+MIN(INT(R$5/13),2))),IF(R$5&gt;40,IF(S94&gt;40,1,41-S94),R$5+1-S94)))))</f>
        <v>6</v>
      </c>
      <c r="U94" s="46"/>
      <c r="V94" s="47"/>
      <c r="W94" s="48"/>
      <c r="X94" s="46"/>
      <c r="Y94" s="47"/>
      <c r="Z94" s="48"/>
      <c r="AA94" s="46"/>
      <c r="AB94" s="47"/>
      <c r="AC94" s="48"/>
      <c r="AD94" s="46"/>
      <c r="AE94" s="47">
        <v>43</v>
      </c>
      <c r="AF94" s="48">
        <f>IF(AE94=0,0,IF(AE94=1,IF(AD$5&gt;40,48,IF(INT(AD$5/5)-AD$5/5=0,AD$5+MIN(INT(AD$5/5),8),AD$5+1+MIN(INT(AD$5/5),8))),IF(AE94=2,IF(AD$5&gt;40,44,IF(INT(AD$5/8)-AD$5/8=0,AD$5-1+MIN(INT(AD$5/8),5),AD$5+MIN(INT(AD$5/8),5))),IF(AE94=3,IF(AD$5&gt;40,41,IF(INT(AD$5/13)-AD$5/13=0,AD$5-2+MIN(INT(AD$5/13),3),AD$5-1+MIN(INT(AD$5/13),2))),IF(AD$5&gt;40,IF(AE94&gt;40,1,41-AE94),AD$5+1-AE94)))))</f>
        <v>1</v>
      </c>
      <c r="AG94" s="46"/>
      <c r="AH94" s="47">
        <v>16</v>
      </c>
      <c r="AI94" s="48">
        <f>IF(AH94=0,0,IF(AH94=1,IF(AG$5&gt;40,48,IF(INT(AG$5/5)-AG$5/5=0,AG$5+MIN(INT(AG$5/5),8),AG$5+1+MIN(INT(AG$5/5),8))),IF(AH94=2,IF(AG$5&gt;40,44,IF(INT(AG$5/8)-AG$5/8=0,AG$5-1+MIN(INT(AG$5/8),5),AG$5+MIN(INT(AG$5/8),5))),IF(AH94=3,IF(AG$5&gt;40,41,IF(INT(AG$5/13)-AG$5/13=0,AG$5-2+MIN(INT(AG$5/13),3),AG$5-1+MIN(INT(AG$5/13),2))),IF(AG$5&gt;40,IF(AH94&gt;40,1,41-AH94),AG$5+1-AH94)))))</f>
        <v>5</v>
      </c>
      <c r="AJ94" s="46"/>
      <c r="AK94" s="47"/>
      <c r="AL94" s="48"/>
    </row>
    <row r="95" spans="1:38" s="10" customFormat="1" ht="12" customHeight="1">
      <c r="A95" s="163">
        <f>ROW(A95)-6</f>
        <v>89</v>
      </c>
      <c r="B95" s="12" t="s">
        <v>254</v>
      </c>
      <c r="C95" s="67">
        <f t="shared" si="11"/>
      </c>
      <c r="D95" s="67"/>
      <c r="E95" s="13" t="s">
        <v>28</v>
      </c>
      <c r="F95" s="19">
        <v>31266</v>
      </c>
      <c r="G95" s="117">
        <v>165780</v>
      </c>
      <c r="H95" s="137">
        <v>2900</v>
      </c>
      <c r="I95" s="60"/>
      <c r="J95" s="94">
        <f t="shared" si="13"/>
        <v>11</v>
      </c>
      <c r="K95" s="107"/>
      <c r="L95" s="101">
        <f t="shared" si="12"/>
        <v>1</v>
      </c>
      <c r="M95" s="13">
        <f t="shared" si="14"/>
        <v>1</v>
      </c>
      <c r="N95" s="39"/>
      <c r="O95" s="46"/>
      <c r="P95" s="47"/>
      <c r="Q95" s="48"/>
      <c r="R95" s="46"/>
      <c r="S95" s="47"/>
      <c r="T95" s="11"/>
      <c r="U95" s="46"/>
      <c r="V95" s="47"/>
      <c r="W95" s="48"/>
      <c r="X95" s="46"/>
      <c r="Y95" s="47">
        <v>12</v>
      </c>
      <c r="Z95" s="48">
        <f>IF(Y95=0,0,IF(Y95=1,IF(X$5&gt;40,48,IF(INT(X$5/5)-X$5/5=0,X$5+MIN(INT(X$5/5),8),X$5+1+MIN(INT(X$5/5),8))),IF(Y95=2,IF(X$5&gt;40,44,IF(INT(X$5/8)-X$5/8=0,X$5-1+MIN(INT(X$5/8),5),X$5+MIN(INT(X$5/8),5))),IF(Y95=3,IF(X$5&gt;40,41,IF(INT(X$5/13)-X$5/13=0,X$5-2+MIN(INT(X$5/13),3),X$5-1+MIN(INT(X$5/13),2))),IF(X$5&gt;40,IF(Y95&gt;40,1,41-Y95),X$5+1-Y95)))))</f>
        <v>11</v>
      </c>
      <c r="AA95" s="46"/>
      <c r="AB95" s="47"/>
      <c r="AC95" s="48"/>
      <c r="AD95" s="46"/>
      <c r="AE95" s="47"/>
      <c r="AF95" s="48"/>
      <c r="AG95" s="46"/>
      <c r="AH95" s="47"/>
      <c r="AI95" s="48"/>
      <c r="AJ95" s="46"/>
      <c r="AK95" s="47"/>
      <c r="AL95" s="48"/>
    </row>
    <row r="96" spans="1:38" s="10" customFormat="1" ht="12" customHeight="1">
      <c r="A96" s="151"/>
      <c r="B96" s="7" t="s">
        <v>347</v>
      </c>
      <c r="C96" s="67" t="str">
        <f t="shared" si="11"/>
        <v>Jun</v>
      </c>
      <c r="D96" s="66"/>
      <c r="E96" s="13" t="s">
        <v>5</v>
      </c>
      <c r="F96" s="18">
        <v>39419</v>
      </c>
      <c r="G96" s="124">
        <v>164079</v>
      </c>
      <c r="H96" s="13">
        <v>3863</v>
      </c>
      <c r="I96" s="9"/>
      <c r="J96" s="94">
        <f t="shared" si="13"/>
        <v>11</v>
      </c>
      <c r="K96" s="107"/>
      <c r="L96" s="101">
        <f t="shared" si="12"/>
        <v>1</v>
      </c>
      <c r="M96" s="13">
        <f t="shared" si="14"/>
        <v>1</v>
      </c>
      <c r="N96" s="39"/>
      <c r="O96" s="46"/>
      <c r="P96" s="47"/>
      <c r="Q96" s="48"/>
      <c r="R96" s="46"/>
      <c r="S96" s="47"/>
      <c r="T96" s="48"/>
      <c r="U96" s="46"/>
      <c r="V96" s="47"/>
      <c r="W96" s="11"/>
      <c r="X96" s="46"/>
      <c r="Y96" s="47"/>
      <c r="Z96" s="48"/>
      <c r="AA96" s="46"/>
      <c r="AB96" s="47"/>
      <c r="AC96" s="48"/>
      <c r="AD96" s="46"/>
      <c r="AE96" s="47"/>
      <c r="AF96" s="48"/>
      <c r="AG96" s="46"/>
      <c r="AH96" s="47"/>
      <c r="AI96" s="48"/>
      <c r="AJ96" s="46"/>
      <c r="AK96" s="70">
        <v>8</v>
      </c>
      <c r="AL96" s="48">
        <f>IF(AK96=0,0,IF(AK96=1,IF(AJ$5&gt;40,48,IF(INT(AJ$5/5)-AJ$5/5=0,AJ$5+MIN(INT(AJ$5/5),8),AJ$5+1+MIN(INT(AJ$5/5),8))),IF(AK96=2,IF(AJ$5&gt;40,44,IF(INT(AJ$5/8)-AJ$5/8=0,AJ$5-1+MIN(INT(AJ$5/8),5),AJ$5+MIN(INT(AJ$5/8),5))),IF(AK96=3,IF(AJ$5&gt;40,41,IF(INT(AJ$5/13)-AJ$5/13=0,AJ$5-2+MIN(INT(AJ$5/13),3),AJ$5-1+MIN(INT(AJ$5/13),2))),IF(AJ$5&gt;40,IF(AK96&gt;40,1,41-AK96),AJ$5+1-AK96)))))</f>
        <v>11</v>
      </c>
    </row>
    <row r="97" spans="1:38" s="10" customFormat="1" ht="12" customHeight="1">
      <c r="A97" s="151"/>
      <c r="B97" s="12" t="s">
        <v>313</v>
      </c>
      <c r="C97" s="67">
        <f t="shared" si="11"/>
      </c>
      <c r="D97" s="67"/>
      <c r="E97" s="13" t="s">
        <v>133</v>
      </c>
      <c r="F97" s="19">
        <v>37669</v>
      </c>
      <c r="G97" s="117">
        <v>164643</v>
      </c>
      <c r="H97" s="13" t="s">
        <v>314</v>
      </c>
      <c r="I97" s="9"/>
      <c r="J97" s="94">
        <f t="shared" si="13"/>
        <v>11</v>
      </c>
      <c r="K97" s="107"/>
      <c r="L97" s="101">
        <f t="shared" si="12"/>
        <v>1</v>
      </c>
      <c r="M97" s="13">
        <f t="shared" si="14"/>
        <v>1</v>
      </c>
      <c r="N97" s="39"/>
      <c r="O97" s="46"/>
      <c r="P97" s="47"/>
      <c r="Q97" s="48"/>
      <c r="R97" s="46"/>
      <c r="S97" s="47"/>
      <c r="T97" s="48"/>
      <c r="U97" s="46"/>
      <c r="V97" s="47"/>
      <c r="W97" s="48"/>
      <c r="X97" s="46"/>
      <c r="Y97" s="47"/>
      <c r="Z97" s="48"/>
      <c r="AA97" s="46"/>
      <c r="AB97" s="47"/>
      <c r="AC97" s="48"/>
      <c r="AD97" s="46"/>
      <c r="AE97" s="47">
        <v>30</v>
      </c>
      <c r="AF97" s="48">
        <f>IF(AE97=0,0,IF(AE97=1,IF(AD$5&gt;40,48,IF(INT(AD$5/5)-AD$5/5=0,AD$5+MIN(INT(AD$5/5),8),AD$5+1+MIN(INT(AD$5/5),8))),IF(AE97=2,IF(AD$5&gt;40,44,IF(INT(AD$5/8)-AD$5/8=0,AD$5-1+MIN(INT(AD$5/8),5),AD$5+MIN(INT(AD$5/8),5))),IF(AE97=3,IF(AD$5&gt;40,41,IF(INT(AD$5/13)-AD$5/13=0,AD$5-2+MIN(INT(AD$5/13),3),AD$5-1+MIN(INT(AD$5/13),2))),IF(AD$5&gt;40,IF(AE97&gt;40,1,41-AE97),AD$5+1-AE97)))))</f>
        <v>11</v>
      </c>
      <c r="AG97" s="46"/>
      <c r="AH97" s="47"/>
      <c r="AI97" s="48"/>
      <c r="AJ97" s="46"/>
      <c r="AK97" s="47"/>
      <c r="AL97" s="48"/>
    </row>
    <row r="98" spans="1:38" s="10" customFormat="1" ht="12" customHeight="1">
      <c r="A98" s="151"/>
      <c r="B98" s="12" t="s">
        <v>136</v>
      </c>
      <c r="C98" s="67">
        <f t="shared" si="11"/>
      </c>
      <c r="D98" s="67"/>
      <c r="E98" s="13" t="s">
        <v>133</v>
      </c>
      <c r="F98" s="19">
        <v>31925</v>
      </c>
      <c r="G98" s="117">
        <v>106336</v>
      </c>
      <c r="H98" s="13" t="s">
        <v>137</v>
      </c>
      <c r="I98" s="60"/>
      <c r="J98" s="94">
        <f t="shared" si="13"/>
        <v>11</v>
      </c>
      <c r="K98" s="107"/>
      <c r="L98" s="101">
        <f t="shared" si="12"/>
        <v>1</v>
      </c>
      <c r="M98" s="13">
        <f t="shared" si="14"/>
        <v>1</v>
      </c>
      <c r="N98" s="39"/>
      <c r="O98" s="46"/>
      <c r="P98" s="47"/>
      <c r="Q98" s="48"/>
      <c r="R98" s="46"/>
      <c r="S98" s="47">
        <v>14</v>
      </c>
      <c r="T98" s="48">
        <f>IF(S98=0,0,IF(S98=1,IF(R$5&gt;40,48,IF(INT(R$5/5)-R$5/5=0,R$5+MIN(INT(R$5/5),8),R$5+1+MIN(INT(R$5/5),8))),IF(S98=2,IF(R$5&gt;40,44,IF(INT(R$5/8)-R$5/8=0,R$5-1+MIN(INT(R$5/8),5),R$5+MIN(INT(R$5/8),5))),IF(S98=3,IF(R$5&gt;40,41,IF(INT(R$5/13)-R$5/13=0,R$5-2+MIN(INT(R$5/13),3),R$5-1+MIN(INT(R$5/13),2))),IF(R$5&gt;40,IF(S98&gt;40,1,41-S98),R$5+1-S98)))))</f>
        <v>11</v>
      </c>
      <c r="U98" s="46"/>
      <c r="V98" s="47"/>
      <c r="W98" s="48"/>
      <c r="X98" s="46"/>
      <c r="Y98" s="47"/>
      <c r="Z98" s="48"/>
      <c r="AA98" s="46"/>
      <c r="AB98" s="47"/>
      <c r="AC98" s="48"/>
      <c r="AD98" s="46"/>
      <c r="AE98" s="47"/>
      <c r="AF98" s="48"/>
      <c r="AG98" s="46"/>
      <c r="AH98" s="47"/>
      <c r="AI98" s="11"/>
      <c r="AJ98" s="46"/>
      <c r="AK98" s="47"/>
      <c r="AL98" s="48"/>
    </row>
    <row r="99" spans="1:38" s="10" customFormat="1" ht="12" customHeight="1">
      <c r="A99" s="151"/>
      <c r="B99" s="12" t="s">
        <v>275</v>
      </c>
      <c r="C99" s="67">
        <f t="shared" si="11"/>
      </c>
      <c r="D99" s="67"/>
      <c r="E99" s="13" t="s">
        <v>268</v>
      </c>
      <c r="F99" s="19">
        <v>34235</v>
      </c>
      <c r="G99" s="117">
        <v>165783</v>
      </c>
      <c r="H99" s="133" t="s">
        <v>357</v>
      </c>
      <c r="J99" s="94">
        <f t="shared" si="13"/>
        <v>11</v>
      </c>
      <c r="K99" s="107"/>
      <c r="L99" s="101">
        <f t="shared" si="12"/>
        <v>1</v>
      </c>
      <c r="M99" s="13">
        <f t="shared" si="14"/>
        <v>1</v>
      </c>
      <c r="N99" s="39"/>
      <c r="O99" s="46"/>
      <c r="P99" s="47"/>
      <c r="Q99" s="48"/>
      <c r="R99" s="46"/>
      <c r="S99" s="47"/>
      <c r="T99" s="48"/>
      <c r="U99" s="46"/>
      <c r="V99" s="47"/>
      <c r="W99" s="48"/>
      <c r="X99" s="46"/>
      <c r="Y99" s="47"/>
      <c r="Z99" s="48"/>
      <c r="AA99" s="46"/>
      <c r="AB99" s="47">
        <v>17</v>
      </c>
      <c r="AC99" s="48">
        <f>IF(AB99=0,0,IF(AB99=1,IF(AA$5&gt;40,48,IF(INT(AA$5/5)-AA$5/5=0,AA$5+MIN(INT(AA$5/5),8),AA$5+1+MIN(INT(AA$5/5),8))),IF(AB99=2,IF(AA$5&gt;40,44,IF(INT(AA$5/8)-AA$5/8=0,AA$5-1+MIN(INT(AA$5/8),5),AA$5+MIN(INT(AA$5/8),5))),IF(AB99=3,IF(AA$5&gt;40,41,IF(INT(AA$5/13)-AA$5/13=0,AA$5-2+MIN(INT(AA$5/13),3),AA$5-1+MIN(INT(AA$5/13),2))),IF(AA$5&gt;40,IF(AB99&gt;40,1,41-AB99),AA$5+1-AB99)))))</f>
        <v>11</v>
      </c>
      <c r="AD99" s="46"/>
      <c r="AE99" s="47"/>
      <c r="AF99" s="48"/>
      <c r="AG99" s="46"/>
      <c r="AH99" s="47"/>
      <c r="AI99" s="48"/>
      <c r="AJ99" s="46"/>
      <c r="AK99" s="47"/>
      <c r="AL99" s="48"/>
    </row>
    <row r="100" spans="1:38" s="10" customFormat="1" ht="12" customHeight="1">
      <c r="A100" s="151"/>
      <c r="B100" s="7" t="s">
        <v>241</v>
      </c>
      <c r="C100" s="67" t="str">
        <f t="shared" si="11"/>
        <v>Jun</v>
      </c>
      <c r="D100" s="66"/>
      <c r="E100" s="13" t="s">
        <v>18</v>
      </c>
      <c r="F100" s="19">
        <v>38962</v>
      </c>
      <c r="G100" s="117">
        <v>160724</v>
      </c>
      <c r="H100" s="13">
        <v>4419</v>
      </c>
      <c r="I100" s="97"/>
      <c r="J100" s="94">
        <f t="shared" si="13"/>
        <v>11</v>
      </c>
      <c r="K100" s="107"/>
      <c r="L100" s="101">
        <f t="shared" si="12"/>
        <v>1</v>
      </c>
      <c r="M100" s="13">
        <f t="shared" si="14"/>
        <v>1</v>
      </c>
      <c r="N100" s="39"/>
      <c r="O100" s="46"/>
      <c r="P100" s="47">
        <v>14</v>
      </c>
      <c r="Q100" s="48">
        <f>IF(P100=0,0,IF(P100=1,IF(O$5&gt;40,48,IF(INT(O$5/5)-O$5/5=0,O$5+MIN(INT(O$5/5),8),O$5+1+MIN(INT(O$5/5),8))),IF(P100=2,IF(O$5&gt;40,44,IF(INT(O$5/8)-O$5/8=0,O$5-1+MIN(INT(O$5/8),5),O$5+MIN(INT(O$5/8),5))),IF(P100=3,IF(O$5&gt;40,41,IF(INT(O$5/13)-O$5/13=0,O$5-2+MIN(INT(O$5/13),3),O$5-1+MIN(INT(O$5/13),2))),IF(O$5&gt;40,IF(P100&gt;40,1,41-P100),O$5+1-P100)))))</f>
        <v>11</v>
      </c>
      <c r="R100" s="46"/>
      <c r="S100" s="47"/>
      <c r="T100" s="48"/>
      <c r="U100" s="46"/>
      <c r="V100" s="47"/>
      <c r="W100" s="48"/>
      <c r="X100" s="46"/>
      <c r="Y100" s="47"/>
      <c r="Z100" s="48"/>
      <c r="AA100" s="46"/>
      <c r="AB100" s="47"/>
      <c r="AC100" s="48"/>
      <c r="AD100" s="46"/>
      <c r="AE100" s="47"/>
      <c r="AF100" s="48"/>
      <c r="AG100" s="46"/>
      <c r="AH100" s="47"/>
      <c r="AI100" s="48"/>
      <c r="AJ100" s="46"/>
      <c r="AK100" s="47"/>
      <c r="AL100" s="48"/>
    </row>
    <row r="101" spans="1:38" s="10" customFormat="1" ht="12" customHeight="1">
      <c r="A101" s="151"/>
      <c r="B101" s="33" t="s">
        <v>199</v>
      </c>
      <c r="C101" s="67">
        <f t="shared" si="11"/>
      </c>
      <c r="D101" s="67"/>
      <c r="E101" s="13" t="s">
        <v>15</v>
      </c>
      <c r="F101" s="19">
        <v>32653</v>
      </c>
      <c r="G101" s="117">
        <v>161504</v>
      </c>
      <c r="H101" s="13" t="s">
        <v>198</v>
      </c>
      <c r="I101" s="9"/>
      <c r="J101" s="94">
        <f t="shared" si="13"/>
        <v>11</v>
      </c>
      <c r="K101" s="107"/>
      <c r="L101" s="101">
        <f t="shared" si="12"/>
        <v>1</v>
      </c>
      <c r="M101" s="13">
        <f t="shared" si="14"/>
        <v>1</v>
      </c>
      <c r="N101" s="39"/>
      <c r="O101" s="46"/>
      <c r="P101" s="47"/>
      <c r="Q101" s="48"/>
      <c r="R101" s="46"/>
      <c r="S101" s="47"/>
      <c r="T101" s="48"/>
      <c r="U101" s="46"/>
      <c r="V101" s="47">
        <v>30</v>
      </c>
      <c r="W101" s="48">
        <f>IF(V101=0,0,IF(V101=1,IF(U$5&gt;40,48,IF(INT(U$5/5)-U$5/5=0,U$5+MIN(INT(U$5/5),8),U$5+1+MIN(INT(U$5/5),8))),IF(V101=2,IF(U$5&gt;40,44,IF(INT(U$5/8)-U$5/8=0,U$5-1+MIN(INT(U$5/8),5),U$5+MIN(INT(U$5/8),5))),IF(V101=3,IF(U$5&gt;40,41,IF(INT(U$5/13)-U$5/13=0,U$5-2+MIN(INT(U$5/13),3),U$5-1+MIN(INT(U$5/13),2))),IF(U$5&gt;40,IF(V101&gt;40,1,41-V101),U$5+1-V101)))))</f>
        <v>11</v>
      </c>
      <c r="X101" s="46"/>
      <c r="Y101" s="70"/>
      <c r="Z101" s="11"/>
      <c r="AA101" s="46"/>
      <c r="AB101" s="70"/>
      <c r="AC101" s="11"/>
      <c r="AD101" s="46"/>
      <c r="AE101" s="70"/>
      <c r="AF101" s="11"/>
      <c r="AG101" s="46"/>
      <c r="AH101" s="70"/>
      <c r="AI101" s="11"/>
      <c r="AJ101" s="46"/>
      <c r="AK101" s="70"/>
      <c r="AL101" s="11"/>
    </row>
    <row r="102" spans="1:38" s="10" customFormat="1" ht="12" customHeight="1">
      <c r="A102" s="163">
        <f>ROW(A102)-6</f>
        <v>96</v>
      </c>
      <c r="B102" s="12" t="s">
        <v>255</v>
      </c>
      <c r="C102" s="67">
        <f aca="true" t="shared" si="15" ref="C102:C133">IF(F102&gt;37986,"Jun","")</f>
      </c>
      <c r="D102" s="67"/>
      <c r="E102" s="13" t="s">
        <v>28</v>
      </c>
      <c r="F102" s="19">
        <v>37817</v>
      </c>
      <c r="G102" s="117">
        <v>165774</v>
      </c>
      <c r="H102" s="137">
        <v>2895</v>
      </c>
      <c r="I102" s="60"/>
      <c r="J102" s="94">
        <f t="shared" si="13"/>
        <v>10</v>
      </c>
      <c r="K102" s="107"/>
      <c r="L102" s="101">
        <f aca="true" t="shared" si="16" ref="L102:L133">COUNTA(P102,S102,V102,Y102,AB102,AE102,AH102,AK102)</f>
        <v>1</v>
      </c>
      <c r="M102" s="13">
        <f t="shared" si="14"/>
        <v>1</v>
      </c>
      <c r="N102" s="39"/>
      <c r="O102" s="46"/>
      <c r="P102" s="47"/>
      <c r="Q102" s="48"/>
      <c r="R102" s="46"/>
      <c r="S102" s="47"/>
      <c r="T102" s="11"/>
      <c r="U102" s="46"/>
      <c r="V102" s="47"/>
      <c r="W102" s="48"/>
      <c r="X102" s="46"/>
      <c r="Y102" s="47">
        <v>13</v>
      </c>
      <c r="Z102" s="48">
        <f>IF(Y102=0,0,IF(Y102=1,IF(X$5&gt;40,48,IF(INT(X$5/5)-X$5/5=0,X$5+MIN(INT(X$5/5),8),X$5+1+MIN(INT(X$5/5),8))),IF(Y102=2,IF(X$5&gt;40,44,IF(INT(X$5/8)-X$5/8=0,X$5-1+MIN(INT(X$5/8),5),X$5+MIN(INT(X$5/8),5))),IF(Y102=3,IF(X$5&gt;40,41,IF(INT(X$5/13)-X$5/13=0,X$5-2+MIN(INT(X$5/13),3),X$5-1+MIN(INT(X$5/13),2))),IF(X$5&gt;40,IF(Y102&gt;40,1,41-Y102),X$5+1-Y102)))))</f>
        <v>10</v>
      </c>
      <c r="AA102" s="46"/>
      <c r="AB102" s="47"/>
      <c r="AC102" s="48"/>
      <c r="AD102" s="46"/>
      <c r="AE102" s="47"/>
      <c r="AF102" s="48"/>
      <c r="AG102" s="46"/>
      <c r="AH102" s="47"/>
      <c r="AI102" s="48"/>
      <c r="AJ102" s="46"/>
      <c r="AK102" s="47"/>
      <c r="AL102" s="48"/>
    </row>
    <row r="103" spans="1:38" s="10" customFormat="1" ht="12" customHeight="1">
      <c r="A103" s="151"/>
      <c r="B103" s="12" t="s">
        <v>277</v>
      </c>
      <c r="C103" s="67">
        <f t="shared" si="15"/>
      </c>
      <c r="D103" s="67"/>
      <c r="E103" s="13" t="s">
        <v>268</v>
      </c>
      <c r="F103" s="19">
        <v>26171</v>
      </c>
      <c r="G103" s="117">
        <v>165801</v>
      </c>
      <c r="H103" s="133" t="s">
        <v>278</v>
      </c>
      <c r="J103" s="94">
        <f t="shared" si="13"/>
        <v>10</v>
      </c>
      <c r="K103" s="107"/>
      <c r="L103" s="101">
        <f t="shared" si="16"/>
        <v>1</v>
      </c>
      <c r="M103" s="13">
        <f t="shared" si="14"/>
        <v>1</v>
      </c>
      <c r="N103" s="39"/>
      <c r="O103" s="46"/>
      <c r="P103" s="47"/>
      <c r="Q103" s="48"/>
      <c r="R103" s="46"/>
      <c r="S103" s="47"/>
      <c r="T103" s="48"/>
      <c r="U103" s="46"/>
      <c r="V103" s="47"/>
      <c r="W103" s="48"/>
      <c r="X103" s="46"/>
      <c r="Y103" s="47"/>
      <c r="Z103" s="48"/>
      <c r="AA103" s="46"/>
      <c r="AB103" s="47">
        <v>18</v>
      </c>
      <c r="AC103" s="48">
        <f>IF(AB103=0,0,IF(AB103=1,IF(AA$5&gt;40,48,IF(INT(AA$5/5)-AA$5/5=0,AA$5+MIN(INT(AA$5/5),8),AA$5+1+MIN(INT(AA$5/5),8))),IF(AB103=2,IF(AA$5&gt;40,44,IF(INT(AA$5/8)-AA$5/8=0,AA$5-1+MIN(INT(AA$5/8),5),AA$5+MIN(INT(AA$5/8),5))),IF(AB103=3,IF(AA$5&gt;40,41,IF(INT(AA$5/13)-AA$5/13=0,AA$5-2+MIN(INT(AA$5/13),3),AA$5-1+MIN(INT(AA$5/13),2))),IF(AA$5&gt;40,IF(AB103&gt;40,1,41-AB103),AA$5+1-AB103)))))</f>
        <v>10</v>
      </c>
      <c r="AD103" s="46"/>
      <c r="AE103" s="47"/>
      <c r="AF103" s="48"/>
      <c r="AG103" s="46"/>
      <c r="AH103" s="47"/>
      <c r="AI103" s="48"/>
      <c r="AJ103" s="46"/>
      <c r="AK103" s="47"/>
      <c r="AL103" s="48"/>
    </row>
    <row r="104" spans="1:38" s="10" customFormat="1" ht="12" customHeight="1">
      <c r="A104" s="151"/>
      <c r="B104" s="99" t="s">
        <v>33</v>
      </c>
      <c r="C104" s="67">
        <f t="shared" si="15"/>
      </c>
      <c r="D104" s="66"/>
      <c r="E104" s="81" t="s">
        <v>34</v>
      </c>
      <c r="F104" s="135">
        <v>37176</v>
      </c>
      <c r="G104" s="127">
        <v>164870</v>
      </c>
      <c r="H104" s="134" t="s">
        <v>191</v>
      </c>
      <c r="I104" s="9"/>
      <c r="J104" s="94">
        <f t="shared" si="13"/>
        <v>10</v>
      </c>
      <c r="K104" s="107"/>
      <c r="L104" s="101">
        <f t="shared" si="16"/>
        <v>1</v>
      </c>
      <c r="M104" s="13">
        <f t="shared" si="14"/>
        <v>1</v>
      </c>
      <c r="N104" s="39"/>
      <c r="O104" s="46"/>
      <c r="P104" s="47"/>
      <c r="Q104" s="48"/>
      <c r="R104" s="46"/>
      <c r="S104" s="47"/>
      <c r="T104" s="48"/>
      <c r="U104" s="46"/>
      <c r="V104" s="47">
        <v>31</v>
      </c>
      <c r="W104" s="48">
        <f>IF(V104=0,0,IF(V104=1,IF(U$5&gt;40,48,IF(INT(U$5/5)-U$5/5=0,U$5+MIN(INT(U$5/5),8),U$5+1+MIN(INT(U$5/5),8))),IF(V104=2,IF(U$5&gt;40,44,IF(INT(U$5/8)-U$5/8=0,U$5-1+MIN(INT(U$5/8),5),U$5+MIN(INT(U$5/8),5))),IF(V104=3,IF(U$5&gt;40,41,IF(INT(U$5/13)-U$5/13=0,U$5-2+MIN(INT(U$5/13),3),U$5-1+MIN(INT(U$5/13),2))),IF(U$5&gt;40,IF(V104&gt;40,1,41-V104),U$5+1-V104)))))</f>
        <v>10</v>
      </c>
      <c r="X104" s="46"/>
      <c r="Y104" s="70"/>
      <c r="Z104" s="11"/>
      <c r="AA104" s="46"/>
      <c r="AB104" s="70"/>
      <c r="AC104" s="11"/>
      <c r="AD104" s="46"/>
      <c r="AE104" s="70"/>
      <c r="AF104" s="11"/>
      <c r="AG104" s="46"/>
      <c r="AH104" s="70"/>
      <c r="AI104" s="11"/>
      <c r="AJ104" s="46"/>
      <c r="AK104" s="70"/>
      <c r="AL104" s="11"/>
    </row>
    <row r="105" spans="1:38" s="10" customFormat="1" ht="12" customHeight="1">
      <c r="A105" s="151"/>
      <c r="B105" s="12" t="s">
        <v>61</v>
      </c>
      <c r="C105" s="67">
        <f t="shared" si="15"/>
      </c>
      <c r="D105" s="67"/>
      <c r="E105" s="13" t="s">
        <v>32</v>
      </c>
      <c r="F105" s="19">
        <v>29330</v>
      </c>
      <c r="G105" s="117">
        <v>138355</v>
      </c>
      <c r="H105" s="133" t="s">
        <v>315</v>
      </c>
      <c r="I105" s="61"/>
      <c r="J105" s="94">
        <f t="shared" si="13"/>
        <v>10</v>
      </c>
      <c r="K105" s="107"/>
      <c r="L105" s="101">
        <f t="shared" si="16"/>
        <v>1</v>
      </c>
      <c r="M105" s="13">
        <f t="shared" si="14"/>
        <v>1</v>
      </c>
      <c r="N105" s="39"/>
      <c r="O105" s="49"/>
      <c r="P105" s="47"/>
      <c r="Q105" s="48"/>
      <c r="R105" s="49"/>
      <c r="S105" s="47"/>
      <c r="T105" s="48"/>
      <c r="U105" s="49"/>
      <c r="V105" s="47"/>
      <c r="W105" s="48"/>
      <c r="X105" s="49"/>
      <c r="Y105" s="47"/>
      <c r="Z105" s="48"/>
      <c r="AA105" s="49"/>
      <c r="AB105" s="47"/>
      <c r="AC105" s="48"/>
      <c r="AD105" s="49"/>
      <c r="AE105" s="47">
        <v>31</v>
      </c>
      <c r="AF105" s="48">
        <f>IF(AE105=0,0,IF(AE105=1,IF(AD$5&gt;40,48,IF(INT(AD$5/5)-AD$5/5=0,AD$5+MIN(INT(AD$5/5),8),AD$5+1+MIN(INT(AD$5/5),8))),IF(AE105=2,IF(AD$5&gt;40,44,IF(INT(AD$5/8)-AD$5/8=0,AD$5-1+MIN(INT(AD$5/8),5),AD$5+MIN(INT(AD$5/8),5))),IF(AE105=3,IF(AD$5&gt;40,41,IF(INT(AD$5/13)-AD$5/13=0,AD$5-2+MIN(INT(AD$5/13),3),AD$5-1+MIN(INT(AD$5/13),2))),IF(AD$5&gt;40,IF(AE105&gt;40,1,41-AE105),AD$5+1-AE105)))))</f>
        <v>10</v>
      </c>
      <c r="AG105" s="49"/>
      <c r="AH105" s="47"/>
      <c r="AI105" s="48"/>
      <c r="AJ105" s="49"/>
      <c r="AK105" s="47"/>
      <c r="AL105" s="48"/>
    </row>
    <row r="106" spans="1:38" s="10" customFormat="1" ht="12" customHeight="1">
      <c r="A106" s="151"/>
      <c r="B106" s="12" t="s">
        <v>327</v>
      </c>
      <c r="C106" s="67">
        <f t="shared" si="15"/>
      </c>
      <c r="D106" s="67"/>
      <c r="E106" s="13" t="s">
        <v>9</v>
      </c>
      <c r="F106" s="19">
        <v>32923</v>
      </c>
      <c r="G106" s="117">
        <v>123076</v>
      </c>
      <c r="H106" s="133" t="s">
        <v>326</v>
      </c>
      <c r="I106" s="9"/>
      <c r="J106" s="94">
        <f t="shared" si="13"/>
        <v>10</v>
      </c>
      <c r="K106" s="107"/>
      <c r="L106" s="101">
        <f t="shared" si="16"/>
        <v>2</v>
      </c>
      <c r="M106" s="13">
        <f t="shared" si="14"/>
        <v>2</v>
      </c>
      <c r="N106" s="39"/>
      <c r="O106" s="46"/>
      <c r="P106" s="47"/>
      <c r="Q106" s="48"/>
      <c r="R106" s="46"/>
      <c r="S106" s="47"/>
      <c r="T106" s="48"/>
      <c r="U106" s="46"/>
      <c r="V106" s="47"/>
      <c r="W106" s="48"/>
      <c r="X106" s="46"/>
      <c r="Y106" s="47"/>
      <c r="Z106" s="48"/>
      <c r="AA106" s="46"/>
      <c r="AB106" s="47"/>
      <c r="AC106" s="48"/>
      <c r="AD106" s="46"/>
      <c r="AE106" s="47">
        <v>42</v>
      </c>
      <c r="AF106" s="48">
        <f>IF(AE106=0,0,IF(AE106=1,IF(AD$5&gt;40,48,IF(INT(AD$5/5)-AD$5/5=0,AD$5+MIN(INT(AD$5/5),8),AD$5+1+MIN(INT(AD$5/5),8))),IF(AE106=2,IF(AD$5&gt;40,44,IF(INT(AD$5/8)-AD$5/8=0,AD$5-1+MIN(INT(AD$5/8),5),AD$5+MIN(INT(AD$5/8),5))),IF(AE106=3,IF(AD$5&gt;40,41,IF(INT(AD$5/13)-AD$5/13=0,AD$5-2+MIN(INT(AD$5/13),3),AD$5-1+MIN(INT(AD$5/13),2))),IF(AD$5&gt;40,IF(AE106&gt;40,1,41-AE106),AD$5+1-AE106)))))</f>
        <v>1</v>
      </c>
      <c r="AG106" s="46"/>
      <c r="AH106" s="47"/>
      <c r="AI106" s="48"/>
      <c r="AJ106" s="46"/>
      <c r="AK106" s="70">
        <v>10</v>
      </c>
      <c r="AL106" s="48">
        <f>IF(AK106=0,0,IF(AK106=1,IF(AJ$5&gt;40,48,IF(INT(AJ$5/5)-AJ$5/5=0,AJ$5+MIN(INT(AJ$5/5),8),AJ$5+1+MIN(INT(AJ$5/5),8))),IF(AK106=2,IF(AJ$5&gt;40,44,IF(INT(AJ$5/8)-AJ$5/8=0,AJ$5-1+MIN(INT(AJ$5/8),5),AJ$5+MIN(INT(AJ$5/8),5))),IF(AK106=3,IF(AJ$5&gt;40,41,IF(INT(AJ$5/13)-AJ$5/13=0,AJ$5-2+MIN(INT(AJ$5/13),3),AJ$5-1+MIN(INT(AJ$5/13),2))),IF(AJ$5&gt;40,IF(AK106&gt;40,1,41-AK106),AJ$5+1-AK106)))))</f>
        <v>9</v>
      </c>
    </row>
    <row r="107" spans="1:38" s="10" customFormat="1" ht="12" customHeight="1">
      <c r="A107" s="151"/>
      <c r="B107" s="33" t="s">
        <v>138</v>
      </c>
      <c r="C107" s="67">
        <f t="shared" si="15"/>
      </c>
      <c r="D107" s="69"/>
      <c r="E107" s="13" t="s">
        <v>95</v>
      </c>
      <c r="F107" s="19">
        <v>29740</v>
      </c>
      <c r="G107" s="122">
        <v>158722</v>
      </c>
      <c r="H107" s="13" t="s">
        <v>139</v>
      </c>
      <c r="I107" s="9"/>
      <c r="J107" s="94">
        <f t="shared" si="13"/>
        <v>10</v>
      </c>
      <c r="K107" s="107"/>
      <c r="L107" s="101">
        <f t="shared" si="16"/>
        <v>1</v>
      </c>
      <c r="M107" s="13">
        <f t="shared" si="14"/>
        <v>1</v>
      </c>
      <c r="N107" s="39"/>
      <c r="O107" s="46"/>
      <c r="P107" s="47"/>
      <c r="Q107" s="48"/>
      <c r="R107" s="46"/>
      <c r="S107" s="47">
        <v>15</v>
      </c>
      <c r="T107" s="48">
        <f>IF(S107=0,0,IF(S107=1,IF(R$5&gt;40,48,IF(INT(R$5/5)-R$5/5=0,R$5+MIN(INT(R$5/5),8),R$5+1+MIN(INT(R$5/5),8))),IF(S107=2,IF(R$5&gt;40,44,IF(INT(R$5/8)-R$5/8=0,R$5-1+MIN(INT(R$5/8),5),R$5+MIN(INT(R$5/8),5))),IF(S107=3,IF(R$5&gt;40,41,IF(INT(R$5/13)-R$5/13=0,R$5-2+MIN(INT(R$5/13),3),R$5-1+MIN(INT(R$5/13),2))),IF(R$5&gt;40,IF(S107&gt;40,1,41-S107),R$5+1-S107)))))</f>
        <v>10</v>
      </c>
      <c r="U107" s="46"/>
      <c r="V107" s="47"/>
      <c r="W107" s="48"/>
      <c r="X107" s="46"/>
      <c r="Y107" s="47"/>
      <c r="Z107" s="48"/>
      <c r="AA107" s="46"/>
      <c r="AB107" s="47"/>
      <c r="AC107" s="48"/>
      <c r="AD107" s="46"/>
      <c r="AE107" s="47"/>
      <c r="AF107" s="48"/>
      <c r="AG107" s="46"/>
      <c r="AH107" s="47"/>
      <c r="AI107" s="48"/>
      <c r="AJ107" s="46"/>
      <c r="AK107" s="47"/>
      <c r="AL107" s="48"/>
    </row>
    <row r="108" spans="1:38" s="10" customFormat="1" ht="12" customHeight="1">
      <c r="A108" s="151"/>
      <c r="B108" s="33" t="s">
        <v>142</v>
      </c>
      <c r="C108" s="67">
        <f t="shared" si="15"/>
      </c>
      <c r="D108" s="69"/>
      <c r="E108" s="13" t="s">
        <v>95</v>
      </c>
      <c r="F108" s="19">
        <v>26784</v>
      </c>
      <c r="G108" s="122">
        <v>138704</v>
      </c>
      <c r="H108" s="13" t="s">
        <v>143</v>
      </c>
      <c r="I108" s="9"/>
      <c r="J108" s="94">
        <f t="shared" si="13"/>
        <v>10</v>
      </c>
      <c r="K108" s="107"/>
      <c r="L108" s="101">
        <f t="shared" si="16"/>
        <v>2</v>
      </c>
      <c r="M108" s="13">
        <f t="shared" si="14"/>
        <v>2</v>
      </c>
      <c r="N108" s="39"/>
      <c r="O108" s="46"/>
      <c r="P108" s="47"/>
      <c r="Q108" s="48"/>
      <c r="R108" s="46"/>
      <c r="S108" s="47">
        <v>17</v>
      </c>
      <c r="T108" s="48">
        <f>IF(S108=0,0,IF(S108=1,IF(R$5&gt;40,48,IF(INT(R$5/5)-R$5/5=0,R$5+MIN(INT(R$5/5),8),R$5+1+MIN(INT(R$5/5),8))),IF(S108=2,IF(R$5&gt;40,44,IF(INT(R$5/8)-R$5/8=0,R$5-1+MIN(INT(R$5/8),5),R$5+MIN(INT(R$5/8),5))),IF(S108=3,IF(R$5&gt;40,41,IF(INT(R$5/13)-R$5/13=0,R$5-2+MIN(INT(R$5/13),3),R$5-1+MIN(INT(R$5/13),2))),IF(R$5&gt;40,IF(S108&gt;40,1,41-S108),R$5+1-S108)))))</f>
        <v>8</v>
      </c>
      <c r="U108" s="46"/>
      <c r="V108" s="47"/>
      <c r="W108" s="48"/>
      <c r="X108" s="46"/>
      <c r="Y108" s="47">
        <v>21</v>
      </c>
      <c r="Z108" s="48">
        <f>IF(Y108=0,0,IF(Y108=1,IF(X$5&gt;40,48,IF(INT(X$5/5)-X$5/5=0,X$5+MIN(INT(X$5/5),8),X$5+1+MIN(INT(X$5/5),8))),IF(Y108=2,IF(X$5&gt;40,44,IF(INT(X$5/8)-X$5/8=0,X$5-1+MIN(INT(X$5/8),5),X$5+MIN(INT(X$5/8),5))),IF(Y108=3,IF(X$5&gt;40,41,IF(INT(X$5/13)-X$5/13=0,X$5-2+MIN(INT(X$5/13),3),X$5-1+MIN(INT(X$5/13),2))),IF(X$5&gt;40,IF(Y108&gt;40,1,41-Y108),X$5+1-Y108)))))</f>
        <v>2</v>
      </c>
      <c r="AA108" s="46"/>
      <c r="AB108" s="47"/>
      <c r="AC108" s="48"/>
      <c r="AD108" s="46"/>
      <c r="AE108" s="47"/>
      <c r="AF108" s="48"/>
      <c r="AG108" s="46"/>
      <c r="AH108" s="47"/>
      <c r="AI108" s="48"/>
      <c r="AJ108" s="46"/>
      <c r="AK108" s="47"/>
      <c r="AL108" s="48"/>
    </row>
    <row r="109" spans="1:38" s="10" customFormat="1" ht="12" customHeight="1">
      <c r="A109" s="163">
        <f>ROW(A109)-6</f>
        <v>103</v>
      </c>
      <c r="B109" s="12" t="s">
        <v>256</v>
      </c>
      <c r="C109" s="67" t="str">
        <f t="shared" si="15"/>
        <v>Jun</v>
      </c>
      <c r="D109" s="67"/>
      <c r="E109" s="13" t="s">
        <v>28</v>
      </c>
      <c r="F109" s="19">
        <v>39997</v>
      </c>
      <c r="G109" s="117">
        <v>165770</v>
      </c>
      <c r="H109" s="137">
        <v>2891</v>
      </c>
      <c r="I109" s="60"/>
      <c r="J109" s="94">
        <f t="shared" si="13"/>
        <v>9</v>
      </c>
      <c r="K109" s="107"/>
      <c r="L109" s="101">
        <f t="shared" si="16"/>
        <v>1</v>
      </c>
      <c r="M109" s="13">
        <f t="shared" si="14"/>
        <v>1</v>
      </c>
      <c r="N109" s="39"/>
      <c r="O109" s="46"/>
      <c r="P109" s="47"/>
      <c r="Q109" s="48"/>
      <c r="R109" s="46"/>
      <c r="S109" s="47"/>
      <c r="T109" s="11"/>
      <c r="U109" s="46"/>
      <c r="V109" s="47"/>
      <c r="W109" s="48"/>
      <c r="X109" s="46"/>
      <c r="Y109" s="47">
        <v>14</v>
      </c>
      <c r="Z109" s="48">
        <f>IF(Y109=0,0,IF(Y109=1,IF(X$5&gt;40,48,IF(INT(X$5/5)-X$5/5=0,X$5+MIN(INT(X$5/5),8),X$5+1+MIN(INT(X$5/5),8))),IF(Y109=2,IF(X$5&gt;40,44,IF(INT(X$5/8)-X$5/8=0,X$5-1+MIN(INT(X$5/8),5),X$5+MIN(INT(X$5/8),5))),IF(Y109=3,IF(X$5&gt;40,41,IF(INT(X$5/13)-X$5/13=0,X$5-2+MIN(INT(X$5/13),3),X$5-1+MIN(INT(X$5/13),2))),IF(X$5&gt;40,IF(Y109&gt;40,1,41-Y109),X$5+1-Y109)))))</f>
        <v>9</v>
      </c>
      <c r="AA109" s="46"/>
      <c r="AB109" s="47"/>
      <c r="AC109" s="48"/>
      <c r="AD109" s="46"/>
      <c r="AE109" s="47"/>
      <c r="AF109" s="48"/>
      <c r="AG109" s="46"/>
      <c r="AH109" s="47"/>
      <c r="AI109" s="48"/>
      <c r="AJ109" s="46"/>
      <c r="AK109" s="47"/>
      <c r="AL109" s="48"/>
    </row>
    <row r="110" spans="1:38" s="10" customFormat="1" ht="12" customHeight="1">
      <c r="A110" s="151"/>
      <c r="B110" s="12" t="s">
        <v>279</v>
      </c>
      <c r="C110" s="67">
        <f t="shared" si="15"/>
      </c>
      <c r="D110" s="67"/>
      <c r="E110" s="13" t="s">
        <v>26</v>
      </c>
      <c r="F110" s="19">
        <v>34931</v>
      </c>
      <c r="G110" s="117">
        <v>136042</v>
      </c>
      <c r="H110" s="133" t="s">
        <v>280</v>
      </c>
      <c r="J110" s="94">
        <f t="shared" si="13"/>
        <v>9</v>
      </c>
      <c r="K110" s="107"/>
      <c r="L110" s="101">
        <f t="shared" si="16"/>
        <v>1</v>
      </c>
      <c r="M110" s="13">
        <f t="shared" si="14"/>
        <v>1</v>
      </c>
      <c r="N110" s="39"/>
      <c r="O110" s="46"/>
      <c r="P110" s="47"/>
      <c r="Q110" s="48"/>
      <c r="R110" s="46"/>
      <c r="S110" s="47"/>
      <c r="T110" s="48"/>
      <c r="U110" s="46"/>
      <c r="V110" s="47"/>
      <c r="W110" s="48"/>
      <c r="X110" s="46"/>
      <c r="Y110" s="47"/>
      <c r="Z110" s="48"/>
      <c r="AA110" s="46"/>
      <c r="AB110" s="47">
        <v>19</v>
      </c>
      <c r="AC110" s="48">
        <f>IF(AB110=0,0,IF(AB110=1,IF(AA$5&gt;40,48,IF(INT(AA$5/5)-AA$5/5=0,AA$5+MIN(INT(AA$5/5),8),AA$5+1+MIN(INT(AA$5/5),8))),IF(AB110=2,IF(AA$5&gt;40,44,IF(INT(AA$5/8)-AA$5/8=0,AA$5-1+MIN(INT(AA$5/8),5),AA$5+MIN(INT(AA$5/8),5))),IF(AB110=3,IF(AA$5&gt;40,41,IF(INT(AA$5/13)-AA$5/13=0,AA$5-2+MIN(INT(AA$5/13),3),AA$5-1+MIN(INT(AA$5/13),2))),IF(AA$5&gt;40,IF(AB110&gt;40,1,41-AB110),AA$5+1-AB110)))))</f>
        <v>9</v>
      </c>
      <c r="AD110" s="46"/>
      <c r="AE110" s="47"/>
      <c r="AF110" s="48"/>
      <c r="AG110" s="46"/>
      <c r="AH110" s="47"/>
      <c r="AI110" s="48"/>
      <c r="AJ110" s="46"/>
      <c r="AK110" s="47"/>
      <c r="AL110" s="48"/>
    </row>
    <row r="111" spans="1:38" s="10" customFormat="1" ht="12" customHeight="1">
      <c r="A111" s="151"/>
      <c r="B111" s="33" t="s">
        <v>200</v>
      </c>
      <c r="C111" s="67" t="str">
        <f t="shared" si="15"/>
        <v>Jun</v>
      </c>
      <c r="D111" s="67"/>
      <c r="E111" s="13" t="s">
        <v>11</v>
      </c>
      <c r="F111" s="19">
        <v>38280</v>
      </c>
      <c r="G111" s="117">
        <v>164973</v>
      </c>
      <c r="H111" s="13" t="s">
        <v>201</v>
      </c>
      <c r="I111" s="9"/>
      <c r="J111" s="94">
        <f t="shared" si="13"/>
        <v>9</v>
      </c>
      <c r="K111" s="107"/>
      <c r="L111" s="101">
        <f t="shared" si="16"/>
        <v>1</v>
      </c>
      <c r="M111" s="13">
        <f t="shared" si="14"/>
        <v>1</v>
      </c>
      <c r="N111" s="39"/>
      <c r="O111" s="46"/>
      <c r="P111" s="47"/>
      <c r="Q111" s="48"/>
      <c r="R111" s="46"/>
      <c r="S111" s="47"/>
      <c r="T111" s="48"/>
      <c r="U111" s="46"/>
      <c r="V111" s="47">
        <v>32</v>
      </c>
      <c r="W111" s="48">
        <f>IF(V111=0,0,IF(V111=1,IF(U$5&gt;40,48,IF(INT(U$5/5)-U$5/5=0,U$5+MIN(INT(U$5/5),8),U$5+1+MIN(INT(U$5/5),8))),IF(V111=2,IF(U$5&gt;40,44,IF(INT(U$5/8)-U$5/8=0,U$5-1+MIN(INT(U$5/8),5),U$5+MIN(INT(U$5/8),5))),IF(V111=3,IF(U$5&gt;40,41,IF(INT(U$5/13)-U$5/13=0,U$5-2+MIN(INT(U$5/13),3),U$5-1+MIN(INT(U$5/13),2))),IF(U$5&gt;40,IF(V111&gt;40,1,41-V111),U$5+1-V111)))))</f>
        <v>9</v>
      </c>
      <c r="X111" s="46"/>
      <c r="Y111" s="70"/>
      <c r="Z111" s="11"/>
      <c r="AA111" s="46"/>
      <c r="AB111" s="70"/>
      <c r="AC111" s="11"/>
      <c r="AD111" s="46"/>
      <c r="AE111" s="70"/>
      <c r="AF111" s="11"/>
      <c r="AG111" s="46"/>
      <c r="AH111" s="70"/>
      <c r="AI111" s="11"/>
      <c r="AJ111" s="46"/>
      <c r="AK111" s="70"/>
      <c r="AL111" s="11"/>
    </row>
    <row r="112" spans="1:38" s="10" customFormat="1" ht="12" customHeight="1">
      <c r="A112" s="151"/>
      <c r="B112" s="12" t="s">
        <v>21</v>
      </c>
      <c r="C112" s="67">
        <f t="shared" si="15"/>
      </c>
      <c r="D112" s="67"/>
      <c r="E112" s="13" t="s">
        <v>19</v>
      </c>
      <c r="F112" s="19">
        <v>26752</v>
      </c>
      <c r="G112" s="117">
        <v>124378</v>
      </c>
      <c r="H112" s="13" t="s">
        <v>22</v>
      </c>
      <c r="I112" s="60"/>
      <c r="J112" s="94">
        <f t="shared" si="13"/>
        <v>9</v>
      </c>
      <c r="K112" s="107"/>
      <c r="L112" s="101">
        <f t="shared" si="16"/>
        <v>1</v>
      </c>
      <c r="M112" s="13">
        <f t="shared" si="14"/>
        <v>1</v>
      </c>
      <c r="N112" s="39"/>
      <c r="O112" s="46"/>
      <c r="P112" s="47"/>
      <c r="Q112" s="48"/>
      <c r="R112" s="46"/>
      <c r="S112" s="47"/>
      <c r="T112" s="11"/>
      <c r="U112" s="46"/>
      <c r="V112" s="47"/>
      <c r="W112" s="48"/>
      <c r="X112" s="46"/>
      <c r="Y112" s="47"/>
      <c r="Z112" s="48"/>
      <c r="AA112" s="46"/>
      <c r="AB112" s="47"/>
      <c r="AC112" s="11"/>
      <c r="AD112" s="46"/>
      <c r="AE112" s="47"/>
      <c r="AF112" s="11"/>
      <c r="AG112" s="46"/>
      <c r="AH112" s="47">
        <v>12</v>
      </c>
      <c r="AI112" s="48">
        <f>IF(AH112=0,0,IF(AH112=1,IF(AG$5&gt;40,48,IF(INT(AG$5/5)-AG$5/5=0,AG$5+MIN(INT(AG$5/5),8),AG$5+1+MIN(INT(AG$5/5),8))),IF(AH112=2,IF(AG$5&gt;40,44,IF(INT(AG$5/8)-AG$5/8=0,AG$5-1+MIN(INT(AG$5/8),5),AG$5+MIN(INT(AG$5/8),5))),IF(AH112=3,IF(AG$5&gt;40,41,IF(INT(AG$5/13)-AG$5/13=0,AG$5-2+MIN(INT(AG$5/13),3),AG$5-1+MIN(INT(AG$5/13),2))),IF(AG$5&gt;40,IF(AH112&gt;40,1,41-AH112),AG$5+1-AH112)))))</f>
        <v>9</v>
      </c>
      <c r="AJ112" s="46"/>
      <c r="AK112" s="47"/>
      <c r="AL112" s="48"/>
    </row>
    <row r="113" spans="1:165" s="10" customFormat="1" ht="12" customHeight="1">
      <c r="A113" s="151"/>
      <c r="B113" s="7" t="s">
        <v>99</v>
      </c>
      <c r="C113" s="67" t="str">
        <f t="shared" si="15"/>
        <v>Jun</v>
      </c>
      <c r="D113" s="66"/>
      <c r="E113" s="13" t="s">
        <v>6</v>
      </c>
      <c r="F113" s="19">
        <v>38302</v>
      </c>
      <c r="G113" s="117">
        <v>127458</v>
      </c>
      <c r="H113" s="13">
        <v>7902</v>
      </c>
      <c r="I113" s="61"/>
      <c r="J113" s="94">
        <f t="shared" si="13"/>
        <v>9</v>
      </c>
      <c r="K113" s="107"/>
      <c r="L113" s="101">
        <f t="shared" si="16"/>
        <v>1</v>
      </c>
      <c r="M113" s="13">
        <f t="shared" si="14"/>
        <v>1</v>
      </c>
      <c r="N113" s="39"/>
      <c r="O113" s="46"/>
      <c r="P113" s="47">
        <v>16</v>
      </c>
      <c r="Q113" s="48">
        <f>IF(P113=0,0,IF(P113=1,IF(O$5&gt;40,48,IF(INT(O$5/5)-O$5/5=0,O$5+MIN(INT(O$5/5),8),O$5+1+MIN(INT(O$5/5),8))),IF(P113=2,IF(O$5&gt;40,44,IF(INT(O$5/8)-O$5/8=0,O$5-1+MIN(INT(O$5/8),5),O$5+MIN(INT(O$5/8),5))),IF(P113=3,IF(O$5&gt;40,41,IF(INT(O$5/13)-O$5/13=0,O$5-2+MIN(INT(O$5/13),3),O$5-1+MIN(INT(O$5/13),2))),IF(O$5&gt;40,IF(P113&gt;40,1,41-P113),O$5+1-P113)))))</f>
        <v>9</v>
      </c>
      <c r="R113" s="46"/>
      <c r="S113" s="47"/>
      <c r="T113" s="48"/>
      <c r="U113" s="46"/>
      <c r="V113" s="47"/>
      <c r="W113" s="48"/>
      <c r="X113" s="46"/>
      <c r="Y113" s="47"/>
      <c r="Z113" s="48"/>
      <c r="AA113" s="46"/>
      <c r="AB113" s="47"/>
      <c r="AC113" s="48"/>
      <c r="AD113" s="46"/>
      <c r="AE113" s="47"/>
      <c r="AF113" s="48"/>
      <c r="AG113" s="46"/>
      <c r="AH113" s="47"/>
      <c r="AI113" s="48"/>
      <c r="AJ113" s="46"/>
      <c r="AK113" s="47"/>
      <c r="AL113" s="48"/>
      <c r="FI113" s="10">
        <f>SUM(A113:FH113)</f>
        <v>173698</v>
      </c>
    </row>
    <row r="114" spans="1:38" s="10" customFormat="1" ht="12" customHeight="1">
      <c r="A114" s="151"/>
      <c r="B114" s="33" t="s">
        <v>316</v>
      </c>
      <c r="C114" s="67">
        <f t="shared" si="15"/>
      </c>
      <c r="D114" s="69"/>
      <c r="E114" s="13" t="s">
        <v>6</v>
      </c>
      <c r="F114" s="19">
        <v>36378</v>
      </c>
      <c r="G114" s="122">
        <v>164197</v>
      </c>
      <c r="H114" s="13">
        <v>8323</v>
      </c>
      <c r="I114" s="9"/>
      <c r="J114" s="94">
        <f t="shared" si="13"/>
        <v>9</v>
      </c>
      <c r="K114" s="107"/>
      <c r="L114" s="101">
        <f t="shared" si="16"/>
        <v>1</v>
      </c>
      <c r="M114" s="13">
        <f t="shared" si="14"/>
        <v>1</v>
      </c>
      <c r="N114" s="39"/>
      <c r="O114" s="46"/>
      <c r="P114" s="47"/>
      <c r="Q114" s="48"/>
      <c r="R114" s="46"/>
      <c r="S114" s="47"/>
      <c r="T114" s="48"/>
      <c r="U114" s="46"/>
      <c r="V114" s="47"/>
      <c r="W114" s="48"/>
      <c r="X114" s="46"/>
      <c r="Y114" s="70"/>
      <c r="Z114" s="11"/>
      <c r="AA114" s="46"/>
      <c r="AB114" s="70"/>
      <c r="AC114" s="11"/>
      <c r="AD114" s="46"/>
      <c r="AE114" s="47">
        <v>32</v>
      </c>
      <c r="AF114" s="48">
        <f>IF(AE114=0,0,IF(AE114=1,IF(AD$5&gt;40,48,IF(INT(AD$5/5)-AD$5/5=0,AD$5+MIN(INT(AD$5/5),8),AD$5+1+MIN(INT(AD$5/5),8))),IF(AE114=2,IF(AD$5&gt;40,44,IF(INT(AD$5/8)-AD$5/8=0,AD$5-1+MIN(INT(AD$5/8),5),AD$5+MIN(INT(AD$5/8),5))),IF(AE114=3,IF(AD$5&gt;40,41,IF(INT(AD$5/13)-AD$5/13=0,AD$5-2+MIN(INT(AD$5/13),3),AD$5-1+MIN(INT(AD$5/13),2))),IF(AD$5&gt;40,IF(AE114&gt;40,1,41-AE114),AD$5+1-AE114)))))</f>
        <v>9</v>
      </c>
      <c r="AG114" s="46"/>
      <c r="AH114" s="47"/>
      <c r="AI114" s="11"/>
      <c r="AJ114" s="46"/>
      <c r="AK114" s="70"/>
      <c r="AL114" s="11"/>
    </row>
    <row r="115" spans="1:38" s="10" customFormat="1" ht="12" customHeight="1">
      <c r="A115" s="163">
        <f>ROW(A115)-6</f>
        <v>109</v>
      </c>
      <c r="B115" s="12" t="s">
        <v>94</v>
      </c>
      <c r="C115" s="67">
        <f t="shared" si="15"/>
      </c>
      <c r="D115" s="67"/>
      <c r="E115" s="13" t="s">
        <v>28</v>
      </c>
      <c r="F115" s="19">
        <v>29802</v>
      </c>
      <c r="G115" s="117">
        <v>165825</v>
      </c>
      <c r="H115" s="137">
        <v>2901</v>
      </c>
      <c r="I115" s="60"/>
      <c r="J115" s="94">
        <f t="shared" si="13"/>
        <v>8</v>
      </c>
      <c r="K115" s="107"/>
      <c r="L115" s="101">
        <f t="shared" si="16"/>
        <v>1</v>
      </c>
      <c r="M115" s="13">
        <f t="shared" si="14"/>
        <v>1</v>
      </c>
      <c r="N115" s="39"/>
      <c r="O115" s="46"/>
      <c r="P115" s="47"/>
      <c r="Q115" s="48"/>
      <c r="R115" s="46"/>
      <c r="S115" s="47"/>
      <c r="T115" s="11"/>
      <c r="U115" s="46"/>
      <c r="V115" s="47"/>
      <c r="W115" s="48"/>
      <c r="X115" s="46"/>
      <c r="Y115" s="47">
        <v>15</v>
      </c>
      <c r="Z115" s="48">
        <f>IF(Y115=0,0,IF(Y115=1,IF(X$5&gt;40,48,IF(INT(X$5/5)-X$5/5=0,X$5+MIN(INT(X$5/5),8),X$5+1+MIN(INT(X$5/5),8))),IF(Y115=2,IF(X$5&gt;40,44,IF(INT(X$5/8)-X$5/8=0,X$5-1+MIN(INT(X$5/8),5),X$5+MIN(INT(X$5/8),5))),IF(Y115=3,IF(X$5&gt;40,41,IF(INT(X$5/13)-X$5/13=0,X$5-2+MIN(INT(X$5/13),3),X$5-1+MIN(INT(X$5/13),2))),IF(X$5&gt;40,IF(Y115&gt;40,1,41-Y115),X$5+1-Y115)))))</f>
        <v>8</v>
      </c>
      <c r="AA115" s="46"/>
      <c r="AB115" s="47"/>
      <c r="AC115" s="48"/>
      <c r="AD115" s="46"/>
      <c r="AE115" s="47"/>
      <c r="AF115" s="48"/>
      <c r="AG115" s="46"/>
      <c r="AH115" s="47"/>
      <c r="AI115" s="48"/>
      <c r="AJ115" s="46"/>
      <c r="AK115" s="47"/>
      <c r="AL115" s="48"/>
    </row>
    <row r="116" spans="1:38" s="10" customFormat="1" ht="12" customHeight="1">
      <c r="A116" s="151"/>
      <c r="B116" s="7" t="s">
        <v>348</v>
      </c>
      <c r="C116" s="67">
        <f t="shared" si="15"/>
      </c>
      <c r="D116" s="66"/>
      <c r="E116" s="13" t="s">
        <v>5</v>
      </c>
      <c r="F116" s="18">
        <v>26383</v>
      </c>
      <c r="G116" s="124">
        <v>162027</v>
      </c>
      <c r="H116" s="13">
        <v>3824</v>
      </c>
      <c r="I116" s="9"/>
      <c r="J116" s="94">
        <f t="shared" si="13"/>
        <v>8</v>
      </c>
      <c r="K116" s="107"/>
      <c r="L116" s="101">
        <f t="shared" si="16"/>
        <v>1</v>
      </c>
      <c r="M116" s="13">
        <f t="shared" si="14"/>
        <v>1</v>
      </c>
      <c r="N116" s="39"/>
      <c r="O116" s="46"/>
      <c r="P116" s="47"/>
      <c r="Q116" s="48"/>
      <c r="R116" s="46"/>
      <c r="S116" s="47"/>
      <c r="T116" s="48"/>
      <c r="U116" s="46"/>
      <c r="V116" s="47"/>
      <c r="W116" s="11"/>
      <c r="X116" s="46"/>
      <c r="Y116" s="47"/>
      <c r="Z116" s="48"/>
      <c r="AA116" s="46"/>
      <c r="AB116" s="47"/>
      <c r="AC116" s="48"/>
      <c r="AD116" s="46"/>
      <c r="AE116" s="47"/>
      <c r="AF116" s="48"/>
      <c r="AG116" s="46"/>
      <c r="AH116" s="47"/>
      <c r="AI116" s="48"/>
      <c r="AJ116" s="46"/>
      <c r="AK116" s="70">
        <v>11</v>
      </c>
      <c r="AL116" s="48">
        <f>IF(AK116=0,0,IF(AK116=1,IF(AJ$5&gt;40,48,IF(INT(AJ$5/5)-AJ$5/5=0,AJ$5+MIN(INT(AJ$5/5),8),AJ$5+1+MIN(INT(AJ$5/5),8))),IF(AK116=2,IF(AJ$5&gt;40,44,IF(INT(AJ$5/8)-AJ$5/8=0,AJ$5-1+MIN(INT(AJ$5/8),5),AJ$5+MIN(INT(AJ$5/8),5))),IF(AK116=3,IF(AJ$5&gt;40,41,IF(INT(AJ$5/13)-AJ$5/13=0,AJ$5-2+MIN(INT(AJ$5/13),3),AJ$5-1+MIN(INT(AJ$5/13),2))),IF(AJ$5&gt;40,IF(AK116&gt;40,1,41-AK116),AJ$5+1-AK116)))))</f>
        <v>8</v>
      </c>
    </row>
    <row r="117" spans="1:38" s="10" customFormat="1" ht="12" customHeight="1">
      <c r="A117" s="151"/>
      <c r="B117" s="7" t="s">
        <v>242</v>
      </c>
      <c r="C117" s="67">
        <f t="shared" si="15"/>
      </c>
      <c r="D117" s="66"/>
      <c r="E117" s="15" t="s">
        <v>4</v>
      </c>
      <c r="F117" s="19">
        <v>30186</v>
      </c>
      <c r="G117" s="123">
        <v>164290</v>
      </c>
      <c r="H117" s="13" t="s">
        <v>243</v>
      </c>
      <c r="I117" s="9"/>
      <c r="J117" s="94">
        <f t="shared" si="13"/>
        <v>8</v>
      </c>
      <c r="K117" s="107"/>
      <c r="L117" s="101">
        <f t="shared" si="16"/>
        <v>1</v>
      </c>
      <c r="M117" s="13">
        <f t="shared" si="14"/>
        <v>1</v>
      </c>
      <c r="N117" s="39"/>
      <c r="O117" s="46"/>
      <c r="P117" s="47">
        <v>17</v>
      </c>
      <c r="Q117" s="48">
        <f>IF(P117=0,0,IF(P117=1,IF(O$5&gt;40,48,IF(INT(O$5/5)-O$5/5=0,O$5+MIN(INT(O$5/5),8),O$5+1+MIN(INT(O$5/5),8))),IF(P117=2,IF(O$5&gt;40,44,IF(INT(O$5/8)-O$5/8=0,O$5-1+MIN(INT(O$5/8),5),O$5+MIN(INT(O$5/8),5))),IF(P117=3,IF(O$5&gt;40,41,IF(INT(O$5/13)-O$5/13=0,O$5-2+MIN(INT(O$5/13),3),O$5-1+MIN(INT(O$5/13),2))),IF(O$5&gt;40,IF(P117&gt;40,1,41-P117),O$5+1-P117)))))</f>
        <v>8</v>
      </c>
      <c r="R117" s="46"/>
      <c r="S117" s="47"/>
      <c r="T117" s="48"/>
      <c r="U117" s="46"/>
      <c r="V117" s="47"/>
      <c r="W117" s="11"/>
      <c r="X117" s="46"/>
      <c r="Y117" s="47"/>
      <c r="Z117" s="48"/>
      <c r="AA117" s="46"/>
      <c r="AB117" s="47"/>
      <c r="AC117" s="11"/>
      <c r="AD117" s="46"/>
      <c r="AE117" s="47"/>
      <c r="AF117" s="11"/>
      <c r="AG117" s="46"/>
      <c r="AH117" s="47"/>
      <c r="AI117" s="11"/>
      <c r="AJ117" s="46"/>
      <c r="AK117" s="47"/>
      <c r="AL117" s="48"/>
    </row>
    <row r="118" spans="1:38" s="10" customFormat="1" ht="12" customHeight="1">
      <c r="A118" s="151"/>
      <c r="B118" s="33" t="s">
        <v>203</v>
      </c>
      <c r="C118" s="67" t="str">
        <f t="shared" si="15"/>
        <v>Jun</v>
      </c>
      <c r="D118" s="67"/>
      <c r="E118" s="13" t="s">
        <v>15</v>
      </c>
      <c r="F118" s="19">
        <v>41982</v>
      </c>
      <c r="G118" s="117">
        <v>161508</v>
      </c>
      <c r="H118" s="13" t="s">
        <v>202</v>
      </c>
      <c r="I118" s="9"/>
      <c r="J118" s="94">
        <f t="shared" si="13"/>
        <v>8</v>
      </c>
      <c r="K118" s="107"/>
      <c r="L118" s="101">
        <f t="shared" si="16"/>
        <v>1</v>
      </c>
      <c r="M118" s="13">
        <f t="shared" si="14"/>
        <v>1</v>
      </c>
      <c r="N118" s="39"/>
      <c r="O118" s="46"/>
      <c r="P118" s="47"/>
      <c r="Q118" s="48"/>
      <c r="R118" s="46"/>
      <c r="S118" s="47"/>
      <c r="T118" s="48"/>
      <c r="U118" s="46"/>
      <c r="V118" s="47">
        <v>33</v>
      </c>
      <c r="W118" s="48">
        <f>IF(V118=0,0,IF(V118=1,IF(U$5&gt;40,48,IF(INT(U$5/5)-U$5/5=0,U$5+MIN(INT(U$5/5),8),U$5+1+MIN(INT(U$5/5),8))),IF(V118=2,IF(U$5&gt;40,44,IF(INT(U$5/8)-U$5/8=0,U$5-1+MIN(INT(U$5/8),5),U$5+MIN(INT(U$5/8),5))),IF(V118=3,IF(U$5&gt;40,41,IF(INT(U$5/13)-U$5/13=0,U$5-2+MIN(INT(U$5/13),3),U$5-1+MIN(INT(U$5/13),2))),IF(U$5&gt;40,IF(V118&gt;40,1,41-V118),U$5+1-V118)))))</f>
        <v>8</v>
      </c>
      <c r="X118" s="46"/>
      <c r="Y118" s="70"/>
      <c r="Z118" s="11"/>
      <c r="AA118" s="46"/>
      <c r="AB118" s="70"/>
      <c r="AC118" s="11"/>
      <c r="AD118" s="46"/>
      <c r="AE118" s="70"/>
      <c r="AF118" s="11"/>
      <c r="AG118" s="46"/>
      <c r="AH118" s="70"/>
      <c r="AI118" s="11"/>
      <c r="AJ118" s="46"/>
      <c r="AK118" s="70"/>
      <c r="AL118" s="11"/>
    </row>
    <row r="119" spans="1:38" s="10" customFormat="1" ht="12" customHeight="1">
      <c r="A119" s="163">
        <f>ROW(A119)-6</f>
        <v>113</v>
      </c>
      <c r="B119" s="12" t="s">
        <v>257</v>
      </c>
      <c r="C119" s="67">
        <f t="shared" si="15"/>
      </c>
      <c r="D119" s="67"/>
      <c r="E119" s="13" t="s">
        <v>28</v>
      </c>
      <c r="F119" s="19">
        <v>33431</v>
      </c>
      <c r="G119" s="117">
        <v>165778</v>
      </c>
      <c r="H119" s="137">
        <v>2899</v>
      </c>
      <c r="I119" s="60"/>
      <c r="J119" s="94">
        <f t="shared" si="13"/>
        <v>7</v>
      </c>
      <c r="K119" s="107"/>
      <c r="L119" s="101">
        <f t="shared" si="16"/>
        <v>1</v>
      </c>
      <c r="M119" s="13">
        <f t="shared" si="14"/>
        <v>1</v>
      </c>
      <c r="N119" s="39"/>
      <c r="O119" s="46"/>
      <c r="P119" s="47"/>
      <c r="Q119" s="48"/>
      <c r="R119" s="46"/>
      <c r="S119" s="47"/>
      <c r="T119" s="11"/>
      <c r="U119" s="46"/>
      <c r="V119" s="47"/>
      <c r="W119" s="48"/>
      <c r="X119" s="46"/>
      <c r="Y119" s="47">
        <v>16</v>
      </c>
      <c r="Z119" s="48">
        <f>IF(Y119=0,0,IF(Y119=1,IF(X$5&gt;40,48,IF(INT(X$5/5)-X$5/5=0,X$5+MIN(INT(X$5/5),8),X$5+1+MIN(INT(X$5/5),8))),IF(Y119=2,IF(X$5&gt;40,44,IF(INT(X$5/8)-X$5/8=0,X$5-1+MIN(INT(X$5/8),5),X$5+MIN(INT(X$5/8),5))),IF(Y119=3,IF(X$5&gt;40,41,IF(INT(X$5/13)-X$5/13=0,X$5-2+MIN(INT(X$5/13),3),X$5-1+MIN(INT(X$5/13),2))),IF(X$5&gt;40,IF(Y119&gt;40,1,41-Y119),X$5+1-Y119)))))</f>
        <v>7</v>
      </c>
      <c r="AA119" s="46"/>
      <c r="AB119" s="47"/>
      <c r="AC119" s="48"/>
      <c r="AD119" s="46"/>
      <c r="AE119" s="47"/>
      <c r="AF119" s="48"/>
      <c r="AG119" s="46"/>
      <c r="AH119" s="47"/>
      <c r="AI119" s="48"/>
      <c r="AJ119" s="46"/>
      <c r="AK119" s="47"/>
      <c r="AL119" s="48"/>
    </row>
    <row r="120" spans="1:38" s="10" customFormat="1" ht="12" customHeight="1">
      <c r="A120" s="151"/>
      <c r="B120" s="7" t="s">
        <v>349</v>
      </c>
      <c r="C120" s="67">
        <f t="shared" si="15"/>
      </c>
      <c r="D120" s="66"/>
      <c r="E120" s="13" t="s">
        <v>5</v>
      </c>
      <c r="F120" s="18">
        <v>37470</v>
      </c>
      <c r="G120" s="124">
        <v>165859</v>
      </c>
      <c r="H120" s="13">
        <v>3885</v>
      </c>
      <c r="I120" s="9"/>
      <c r="J120" s="94">
        <f t="shared" si="13"/>
        <v>7</v>
      </c>
      <c r="K120" s="107"/>
      <c r="L120" s="101">
        <f t="shared" si="16"/>
        <v>1</v>
      </c>
      <c r="M120" s="13">
        <f t="shared" si="14"/>
        <v>1</v>
      </c>
      <c r="N120" s="39"/>
      <c r="O120" s="46"/>
      <c r="P120" s="47"/>
      <c r="Q120" s="48"/>
      <c r="R120" s="46"/>
      <c r="S120" s="47"/>
      <c r="T120" s="48"/>
      <c r="U120" s="46"/>
      <c r="V120" s="47"/>
      <c r="W120" s="11"/>
      <c r="X120" s="46"/>
      <c r="Y120" s="47"/>
      <c r="Z120" s="48"/>
      <c r="AA120" s="46"/>
      <c r="AB120" s="47"/>
      <c r="AC120" s="48"/>
      <c r="AD120" s="46"/>
      <c r="AE120" s="47"/>
      <c r="AF120" s="48"/>
      <c r="AG120" s="46"/>
      <c r="AH120" s="47"/>
      <c r="AI120" s="48"/>
      <c r="AJ120" s="46"/>
      <c r="AK120" s="70">
        <v>12</v>
      </c>
      <c r="AL120" s="48">
        <f>IF(AK120=0,0,IF(AK120=1,IF(AJ$5&gt;40,48,IF(INT(AJ$5/5)-AJ$5/5=0,AJ$5+MIN(INT(AJ$5/5),8),AJ$5+1+MIN(INT(AJ$5/5),8))),IF(AK120=2,IF(AJ$5&gt;40,44,IF(INT(AJ$5/8)-AJ$5/8=0,AJ$5-1+MIN(INT(AJ$5/8),5),AJ$5+MIN(INT(AJ$5/8),5))),IF(AK120=3,IF(AJ$5&gt;40,41,IF(INT(AJ$5/13)-AJ$5/13=0,AJ$5-2+MIN(INT(AJ$5/13),3),AJ$5-1+MIN(INT(AJ$5/13),2))),IF(AJ$5&gt;40,IF(AK120&gt;40,1,41-AK120),AJ$5+1-AK120)))))</f>
        <v>7</v>
      </c>
    </row>
    <row r="121" spans="1:38" s="10" customFormat="1" ht="12" customHeight="1">
      <c r="A121" s="151"/>
      <c r="B121" s="12" t="s">
        <v>282</v>
      </c>
      <c r="C121" s="67">
        <f t="shared" si="15"/>
      </c>
      <c r="D121" s="67"/>
      <c r="E121" s="13" t="s">
        <v>268</v>
      </c>
      <c r="F121" s="19">
        <v>35102</v>
      </c>
      <c r="G121" s="117">
        <v>165800</v>
      </c>
      <c r="H121" s="133" t="s">
        <v>283</v>
      </c>
      <c r="J121" s="94">
        <f t="shared" si="13"/>
        <v>7</v>
      </c>
      <c r="K121" s="107"/>
      <c r="L121" s="101">
        <f t="shared" si="16"/>
        <v>1</v>
      </c>
      <c r="M121" s="13">
        <f t="shared" si="14"/>
        <v>1</v>
      </c>
      <c r="N121" s="39"/>
      <c r="O121" s="46"/>
      <c r="P121" s="47"/>
      <c r="Q121" s="48"/>
      <c r="R121" s="46"/>
      <c r="S121" s="47"/>
      <c r="T121" s="48"/>
      <c r="U121" s="46"/>
      <c r="V121" s="47"/>
      <c r="W121" s="48"/>
      <c r="X121" s="46"/>
      <c r="Y121" s="47"/>
      <c r="Z121" s="48"/>
      <c r="AA121" s="46"/>
      <c r="AB121" s="47">
        <v>21</v>
      </c>
      <c r="AC121" s="48">
        <f>IF(AB121=0,0,IF(AB121=1,IF(AA$5&gt;40,48,IF(INT(AA$5/5)-AA$5/5=0,AA$5+MIN(INT(AA$5/5),8),AA$5+1+MIN(INT(AA$5/5),8))),IF(AB121=2,IF(AA$5&gt;40,44,IF(INT(AA$5/8)-AA$5/8=0,AA$5-1+MIN(INT(AA$5/8),5),AA$5+MIN(INT(AA$5/8),5))),IF(AB121=3,IF(AA$5&gt;40,41,IF(INT(AA$5/13)-AA$5/13=0,AA$5-2+MIN(INT(AA$5/13),3),AA$5-1+MIN(INT(AA$5/13),2))),IF(AA$5&gt;40,IF(AB121&gt;40,1,41-AB121),AA$5+1-AB121)))))</f>
        <v>7</v>
      </c>
      <c r="AD121" s="46"/>
      <c r="AE121" s="47"/>
      <c r="AF121" s="48"/>
      <c r="AG121" s="46"/>
      <c r="AH121" s="47"/>
      <c r="AI121" s="48"/>
      <c r="AJ121" s="46"/>
      <c r="AK121" s="47"/>
      <c r="AL121" s="48"/>
    </row>
    <row r="122" spans="1:38" s="10" customFormat="1" ht="12" customHeight="1">
      <c r="A122" s="151"/>
      <c r="B122" s="12" t="s">
        <v>284</v>
      </c>
      <c r="C122" s="67">
        <f t="shared" si="15"/>
      </c>
      <c r="D122" s="67"/>
      <c r="E122" s="13" t="s">
        <v>268</v>
      </c>
      <c r="F122" s="19">
        <v>34858</v>
      </c>
      <c r="G122" s="117">
        <v>165762</v>
      </c>
      <c r="H122" s="133" t="s">
        <v>285</v>
      </c>
      <c r="J122" s="94">
        <f aca="true" t="shared" si="17" ref="J122:J153">Q122+T122+W122+Z122+AC122+AF122+AI122+AL122</f>
        <v>7</v>
      </c>
      <c r="K122" s="107"/>
      <c r="L122" s="101">
        <f t="shared" si="16"/>
        <v>2</v>
      </c>
      <c r="M122" s="13">
        <f aca="true" t="shared" si="18" ref="M122:M153">COUNT(Q122,T122,W122,Z122,AC122,AF122,AI122,AL122)</f>
        <v>2</v>
      </c>
      <c r="N122" s="39"/>
      <c r="O122" s="46"/>
      <c r="P122" s="47"/>
      <c r="Q122" s="48"/>
      <c r="R122" s="46"/>
      <c r="S122" s="47"/>
      <c r="T122" s="48"/>
      <c r="U122" s="46"/>
      <c r="V122" s="47"/>
      <c r="W122" s="48"/>
      <c r="X122" s="46"/>
      <c r="Y122" s="47"/>
      <c r="Z122" s="48"/>
      <c r="AA122" s="46"/>
      <c r="AB122" s="47">
        <v>22</v>
      </c>
      <c r="AC122" s="48">
        <f>IF(AB122=0,0,IF(AB122=1,IF(AA$5&gt;40,48,IF(INT(AA$5/5)-AA$5/5=0,AA$5+MIN(INT(AA$5/5),8),AA$5+1+MIN(INT(AA$5/5),8))),IF(AB122=2,IF(AA$5&gt;40,44,IF(INT(AA$5/8)-AA$5/8=0,AA$5-1+MIN(INT(AA$5/8),5),AA$5+MIN(INT(AA$5/8),5))),IF(AB122=3,IF(AA$5&gt;40,41,IF(INT(AA$5/13)-AA$5/13=0,AA$5-2+MIN(INT(AA$5/13),3),AA$5-1+MIN(INT(AA$5/13),2))),IF(AA$5&gt;40,IF(AB122&gt;40,1,41-AB122),AA$5+1-AB122)))))</f>
        <v>6</v>
      </c>
      <c r="AD122" s="46"/>
      <c r="AE122" s="47">
        <v>40</v>
      </c>
      <c r="AF122" s="48">
        <f>IF(AE122=0,0,IF(AE122=1,IF(AD$5&gt;40,48,IF(INT(AD$5/5)-AD$5/5=0,AD$5+MIN(INT(AD$5/5),8),AD$5+1+MIN(INT(AD$5/5),8))),IF(AE122=2,IF(AD$5&gt;40,44,IF(INT(AD$5/8)-AD$5/8=0,AD$5-1+MIN(INT(AD$5/8),5),AD$5+MIN(INT(AD$5/8),5))),IF(AE122=3,IF(AD$5&gt;40,41,IF(INT(AD$5/13)-AD$5/13=0,AD$5-2+MIN(INT(AD$5/13),3),AD$5-1+MIN(INT(AD$5/13),2))),IF(AD$5&gt;40,IF(AE122&gt;40,1,41-AE122),AD$5+1-AE122)))))</f>
        <v>1</v>
      </c>
      <c r="AG122" s="46"/>
      <c r="AH122" s="47"/>
      <c r="AI122" s="48"/>
      <c r="AJ122" s="46"/>
      <c r="AK122" s="47"/>
      <c r="AL122" s="48"/>
    </row>
    <row r="123" spans="1:38" s="10" customFormat="1" ht="12" customHeight="1">
      <c r="A123" s="163">
        <f>ROW(A123)-6</f>
        <v>117</v>
      </c>
      <c r="B123" s="7" t="s">
        <v>89</v>
      </c>
      <c r="C123" s="67">
        <f t="shared" si="15"/>
      </c>
      <c r="D123" s="66"/>
      <c r="E123" s="13" t="s">
        <v>4</v>
      </c>
      <c r="F123" s="18">
        <v>34583</v>
      </c>
      <c r="G123" s="117">
        <v>132341</v>
      </c>
      <c r="H123" s="13" t="s">
        <v>244</v>
      </c>
      <c r="I123" s="97"/>
      <c r="J123" s="94">
        <f t="shared" si="17"/>
        <v>6</v>
      </c>
      <c r="K123" s="107"/>
      <c r="L123" s="101">
        <f t="shared" si="16"/>
        <v>1</v>
      </c>
      <c r="M123" s="13">
        <f t="shared" si="18"/>
        <v>1</v>
      </c>
      <c r="N123" s="39"/>
      <c r="O123" s="46"/>
      <c r="P123" s="47">
        <v>19</v>
      </c>
      <c r="Q123" s="48">
        <f>IF(P123=0,0,IF(P123=1,IF(O$5&gt;40,48,IF(INT(O$5/5)-O$5/5=0,O$5+MIN(INT(O$5/5),8),O$5+1+MIN(INT(O$5/5),8))),IF(P123=2,IF(O$5&gt;40,44,IF(INT(O$5/8)-O$5/8=0,O$5-1+MIN(INT(O$5/8),5),O$5+MIN(INT(O$5/8),5))),IF(P123=3,IF(O$5&gt;40,41,IF(INT(O$5/13)-O$5/13=0,O$5-2+MIN(INT(O$5/13),3),O$5-1+MIN(INT(O$5/13),2))),IF(O$5&gt;40,IF(P123&gt;40,1,41-P123),O$5+1-P123)))))</f>
        <v>6</v>
      </c>
      <c r="R123" s="46"/>
      <c r="S123" s="47"/>
      <c r="T123" s="48"/>
      <c r="U123" s="46"/>
      <c r="V123" s="47"/>
      <c r="W123" s="48"/>
      <c r="X123" s="46"/>
      <c r="Y123" s="47"/>
      <c r="Z123" s="48"/>
      <c r="AA123" s="46"/>
      <c r="AB123" s="47"/>
      <c r="AC123" s="48"/>
      <c r="AD123" s="46"/>
      <c r="AE123" s="47"/>
      <c r="AF123" s="48"/>
      <c r="AG123" s="46"/>
      <c r="AH123" s="47"/>
      <c r="AI123" s="11"/>
      <c r="AJ123" s="46"/>
      <c r="AK123" s="47"/>
      <c r="AL123" s="48"/>
    </row>
    <row r="124" spans="1:38" s="10" customFormat="1" ht="12" customHeight="1">
      <c r="A124" s="151"/>
      <c r="B124" s="12" t="s">
        <v>317</v>
      </c>
      <c r="C124" s="67">
        <f t="shared" si="15"/>
      </c>
      <c r="D124" s="67"/>
      <c r="E124" s="13" t="s">
        <v>9</v>
      </c>
      <c r="F124" s="19">
        <v>30068</v>
      </c>
      <c r="G124" s="117">
        <v>138529</v>
      </c>
      <c r="H124" s="133" t="s">
        <v>318</v>
      </c>
      <c r="I124" s="9"/>
      <c r="J124" s="94">
        <f t="shared" si="17"/>
        <v>6</v>
      </c>
      <c r="K124" s="107"/>
      <c r="L124" s="101">
        <f t="shared" si="16"/>
        <v>1</v>
      </c>
      <c r="M124" s="13">
        <f t="shared" si="18"/>
        <v>1</v>
      </c>
      <c r="N124" s="39"/>
      <c r="O124" s="46"/>
      <c r="P124" s="47"/>
      <c r="Q124" s="48"/>
      <c r="R124" s="46"/>
      <c r="S124" s="47"/>
      <c r="T124" s="48"/>
      <c r="U124" s="46"/>
      <c r="V124" s="47"/>
      <c r="W124" s="48"/>
      <c r="X124" s="46"/>
      <c r="Y124" s="47"/>
      <c r="Z124" s="48"/>
      <c r="AA124" s="46"/>
      <c r="AB124" s="47"/>
      <c r="AC124" s="48"/>
      <c r="AD124" s="46"/>
      <c r="AE124" s="47">
        <v>35</v>
      </c>
      <c r="AF124" s="48">
        <f>IF(AE124=0,0,IF(AE124=1,IF(AD$5&gt;40,48,IF(INT(AD$5/5)-AD$5/5=0,AD$5+MIN(INT(AD$5/5),8),AD$5+1+MIN(INT(AD$5/5),8))),IF(AE124=2,IF(AD$5&gt;40,44,IF(INT(AD$5/8)-AD$5/8=0,AD$5-1+MIN(INT(AD$5/8),5),AD$5+MIN(INT(AD$5/8),5))),IF(AE124=3,IF(AD$5&gt;40,41,IF(INT(AD$5/13)-AD$5/13=0,AD$5-2+MIN(INT(AD$5/13),3),AD$5-1+MIN(INT(AD$5/13),2))),IF(AD$5&gt;40,IF(AE124&gt;40,1,41-AE124),AD$5+1-AE124)))))</f>
        <v>6</v>
      </c>
      <c r="AG124" s="46"/>
      <c r="AH124" s="47"/>
      <c r="AI124" s="48"/>
      <c r="AJ124" s="46"/>
      <c r="AK124" s="47"/>
      <c r="AL124" s="48"/>
    </row>
    <row r="125" spans="1:38" s="10" customFormat="1" ht="12" customHeight="1">
      <c r="A125" s="151"/>
      <c r="B125" s="33" t="s">
        <v>205</v>
      </c>
      <c r="C125" s="67">
        <f t="shared" si="15"/>
      </c>
      <c r="D125" s="69"/>
      <c r="E125" s="13" t="s">
        <v>11</v>
      </c>
      <c r="F125" s="19">
        <v>28549</v>
      </c>
      <c r="G125" s="122">
        <v>124523</v>
      </c>
      <c r="H125" s="13" t="s">
        <v>41</v>
      </c>
      <c r="I125" s="9"/>
      <c r="J125" s="94">
        <f t="shared" si="17"/>
        <v>6</v>
      </c>
      <c r="K125" s="107"/>
      <c r="L125" s="101">
        <f t="shared" si="16"/>
        <v>1</v>
      </c>
      <c r="M125" s="13">
        <f t="shared" si="18"/>
        <v>1</v>
      </c>
      <c r="N125" s="39"/>
      <c r="O125" s="46"/>
      <c r="P125" s="47"/>
      <c r="Q125" s="48"/>
      <c r="R125" s="46"/>
      <c r="S125" s="47"/>
      <c r="T125" s="48"/>
      <c r="U125" s="46"/>
      <c r="V125" s="47">
        <v>35</v>
      </c>
      <c r="W125" s="48">
        <f>IF(V125=0,0,IF(V125=1,IF(U$5&gt;40,48,IF(INT(U$5/5)-U$5/5=0,U$5+MIN(INT(U$5/5),8),U$5+1+MIN(INT(U$5/5),8))),IF(V125=2,IF(U$5&gt;40,44,IF(INT(U$5/8)-U$5/8=0,U$5-1+MIN(INT(U$5/8),5),U$5+MIN(INT(U$5/8),5))),IF(V125=3,IF(U$5&gt;40,41,IF(INT(U$5/13)-U$5/13=0,U$5-2+MIN(INT(U$5/13),3),U$5-1+MIN(INT(U$5/13),2))),IF(U$5&gt;40,IF(V125&gt;40,1,41-V125),U$5+1-V125)))))</f>
        <v>6</v>
      </c>
      <c r="X125" s="46"/>
      <c r="Y125" s="70"/>
      <c r="Z125" s="11"/>
      <c r="AA125" s="46"/>
      <c r="AB125" s="70"/>
      <c r="AC125" s="11"/>
      <c r="AD125" s="46"/>
      <c r="AE125" s="70"/>
      <c r="AF125" s="11"/>
      <c r="AG125" s="46"/>
      <c r="AH125" s="70"/>
      <c r="AI125" s="11"/>
      <c r="AJ125" s="46"/>
      <c r="AK125" s="70"/>
      <c r="AL125" s="11"/>
    </row>
    <row r="126" spans="1:38" s="10" customFormat="1" ht="12" customHeight="1">
      <c r="A126" s="151"/>
      <c r="B126" s="73" t="s">
        <v>155</v>
      </c>
      <c r="C126" s="67">
        <f t="shared" si="15"/>
      </c>
      <c r="D126" s="69"/>
      <c r="E126" s="13" t="s">
        <v>95</v>
      </c>
      <c r="F126" s="19">
        <v>34600</v>
      </c>
      <c r="G126" s="128">
        <v>139712</v>
      </c>
      <c r="H126" s="13" t="s">
        <v>154</v>
      </c>
      <c r="J126" s="94">
        <f t="shared" si="17"/>
        <v>6</v>
      </c>
      <c r="K126" s="107"/>
      <c r="L126" s="101">
        <f t="shared" si="16"/>
        <v>2</v>
      </c>
      <c r="M126" s="13">
        <f t="shared" si="18"/>
        <v>2</v>
      </c>
      <c r="N126" s="39"/>
      <c r="O126" s="46"/>
      <c r="P126" s="47"/>
      <c r="Q126" s="48"/>
      <c r="R126" s="46"/>
      <c r="S126" s="47">
        <v>22</v>
      </c>
      <c r="T126" s="48">
        <f>IF(S126=0,0,IF(S126=1,IF(R$5&gt;40,48,IF(INT(R$5/5)-R$5/5=0,R$5+MIN(INT(R$5/5),8),R$5+1+MIN(INT(R$5/5),8))),IF(S126=2,IF(R$5&gt;40,44,IF(INT(R$5/8)-R$5/8=0,R$5-1+MIN(INT(R$5/8),5),R$5+MIN(INT(R$5/8),5))),IF(S126=3,IF(R$5&gt;40,41,IF(INT(R$5/13)-R$5/13=0,R$5-2+MIN(INT(R$5/13),3),R$5-1+MIN(INT(R$5/13),2))),IF(R$5&gt;40,IF(S126&gt;40,1,41-S126),R$5+1-S126)))))</f>
        <v>3</v>
      </c>
      <c r="U126" s="46"/>
      <c r="V126" s="47"/>
      <c r="W126" s="48"/>
      <c r="X126" s="46"/>
      <c r="Y126" s="47"/>
      <c r="Z126" s="48"/>
      <c r="AA126" s="46"/>
      <c r="AB126" s="47"/>
      <c r="AC126" s="48"/>
      <c r="AD126" s="46"/>
      <c r="AE126" s="47"/>
      <c r="AF126" s="48"/>
      <c r="AG126" s="46"/>
      <c r="AH126" s="47">
        <v>18</v>
      </c>
      <c r="AI126" s="48">
        <f>IF(AH126=0,0,IF(AH126=1,IF(AG$5&gt;40,48,IF(INT(AG$5/5)-AG$5/5=0,AG$5+MIN(INT(AG$5/5),8),AG$5+1+MIN(INT(AG$5/5),8))),IF(AH126=2,IF(AG$5&gt;40,44,IF(INT(AG$5/8)-AG$5/8=0,AG$5-1+MIN(INT(AG$5/8),5),AG$5+MIN(INT(AG$5/8),5))),IF(AH126=3,IF(AG$5&gt;40,41,IF(INT(AG$5/13)-AG$5/13=0,AG$5-2+MIN(INT(AG$5/13),3),AG$5-1+MIN(INT(AG$5/13),2))),IF(AG$5&gt;40,IF(AH126&gt;40,1,41-AH126),AG$5+1-AH126)))))</f>
        <v>3</v>
      </c>
      <c r="AJ126" s="46"/>
      <c r="AK126" s="47"/>
      <c r="AL126" s="48"/>
    </row>
    <row r="127" spans="1:38" s="10" customFormat="1" ht="12" customHeight="1">
      <c r="A127" s="163">
        <f>ROW(A127)-6</f>
        <v>121</v>
      </c>
      <c r="B127" s="12" t="s">
        <v>258</v>
      </c>
      <c r="C127" s="67">
        <f t="shared" si="15"/>
      </c>
      <c r="D127" s="67"/>
      <c r="E127" s="13" t="s">
        <v>28</v>
      </c>
      <c r="F127" s="19">
        <v>33035</v>
      </c>
      <c r="G127" s="117">
        <v>165777</v>
      </c>
      <c r="H127" s="137">
        <v>2898</v>
      </c>
      <c r="I127" s="60"/>
      <c r="J127" s="94">
        <f t="shared" si="17"/>
        <v>5</v>
      </c>
      <c r="K127" s="107"/>
      <c r="L127" s="101">
        <f t="shared" si="16"/>
        <v>1</v>
      </c>
      <c r="M127" s="13">
        <f t="shared" si="18"/>
        <v>1</v>
      </c>
      <c r="N127" s="39"/>
      <c r="O127" s="46"/>
      <c r="P127" s="47"/>
      <c r="Q127" s="48"/>
      <c r="R127" s="46"/>
      <c r="S127" s="47"/>
      <c r="T127" s="11"/>
      <c r="U127" s="46"/>
      <c r="V127" s="47"/>
      <c r="W127" s="48"/>
      <c r="X127" s="46"/>
      <c r="Y127" s="47">
        <v>18</v>
      </c>
      <c r="Z127" s="48">
        <f>IF(Y127=0,0,IF(Y127=1,IF(X$5&gt;40,48,IF(INT(X$5/5)-X$5/5=0,X$5+MIN(INT(X$5/5),8),X$5+1+MIN(INT(X$5/5),8))),IF(Y127=2,IF(X$5&gt;40,44,IF(INT(X$5/8)-X$5/8=0,X$5-1+MIN(INT(X$5/8),5),X$5+MIN(INT(X$5/8),5))),IF(Y127=3,IF(X$5&gt;40,41,IF(INT(X$5/13)-X$5/13=0,X$5-2+MIN(INT(X$5/13),3),X$5-1+MIN(INT(X$5/13),2))),IF(X$5&gt;40,IF(Y127&gt;40,1,41-Y127),X$5+1-Y127)))))</f>
        <v>5</v>
      </c>
      <c r="AA127" s="46"/>
      <c r="AB127" s="47"/>
      <c r="AC127" s="48"/>
      <c r="AD127" s="46"/>
      <c r="AE127" s="47"/>
      <c r="AF127" s="48"/>
      <c r="AG127" s="46"/>
      <c r="AH127" s="47"/>
      <c r="AI127" s="48"/>
      <c r="AJ127" s="46"/>
      <c r="AK127" s="47"/>
      <c r="AL127" s="48"/>
    </row>
    <row r="128" spans="1:38" s="10" customFormat="1" ht="12" customHeight="1">
      <c r="A128" s="151"/>
      <c r="B128" s="7" t="s">
        <v>354</v>
      </c>
      <c r="C128" s="67">
        <f t="shared" si="15"/>
      </c>
      <c r="D128" s="66"/>
      <c r="E128" s="13" t="s">
        <v>5</v>
      </c>
      <c r="F128" s="18">
        <v>26973</v>
      </c>
      <c r="G128" s="124">
        <v>160652</v>
      </c>
      <c r="H128" s="13">
        <v>3817</v>
      </c>
      <c r="I128" s="9"/>
      <c r="J128" s="94">
        <f t="shared" si="17"/>
        <v>5</v>
      </c>
      <c r="K128" s="107"/>
      <c r="L128" s="101">
        <f t="shared" si="16"/>
        <v>1</v>
      </c>
      <c r="M128" s="13">
        <f t="shared" si="18"/>
        <v>1</v>
      </c>
      <c r="N128" s="39"/>
      <c r="O128" s="46"/>
      <c r="P128" s="47"/>
      <c r="Q128" s="48"/>
      <c r="R128" s="46"/>
      <c r="S128" s="47"/>
      <c r="T128" s="48"/>
      <c r="U128" s="46"/>
      <c r="V128" s="47"/>
      <c r="W128" s="11"/>
      <c r="X128" s="46"/>
      <c r="Y128" s="47"/>
      <c r="Z128" s="48"/>
      <c r="AA128" s="46"/>
      <c r="AB128" s="47"/>
      <c r="AC128" s="48"/>
      <c r="AD128" s="46"/>
      <c r="AE128" s="47"/>
      <c r="AF128" s="48"/>
      <c r="AG128" s="46"/>
      <c r="AH128" s="47"/>
      <c r="AI128" s="48"/>
      <c r="AJ128" s="46"/>
      <c r="AK128" s="70">
        <v>14</v>
      </c>
      <c r="AL128" s="48">
        <f>IF(AK128=0,0,IF(AK128=1,IF(AJ$5&gt;40,48,IF(INT(AJ$5/5)-AJ$5/5=0,AJ$5+MIN(INT(AJ$5/5),8),AJ$5+1+MIN(INT(AJ$5/5),8))),IF(AK128=2,IF(AJ$5&gt;40,44,IF(INT(AJ$5/8)-AJ$5/8=0,AJ$5-1+MIN(INT(AJ$5/8),5),AJ$5+MIN(INT(AJ$5/8),5))),IF(AK128=3,IF(AJ$5&gt;40,41,IF(INT(AJ$5/13)-AJ$5/13=0,AJ$5-2+MIN(INT(AJ$5/13),3),AJ$5-1+MIN(INT(AJ$5/13),2))),IF(AJ$5&gt;40,IF(AK128&gt;40,1,41-AK128),AJ$5+1-AK128)))))</f>
        <v>5</v>
      </c>
    </row>
    <row r="129" spans="1:172" s="88" customFormat="1" ht="12" customHeight="1">
      <c r="A129" s="151"/>
      <c r="B129" s="12" t="s">
        <v>319</v>
      </c>
      <c r="C129" s="67">
        <f t="shared" si="15"/>
      </c>
      <c r="D129" s="67"/>
      <c r="E129" s="13" t="s">
        <v>320</v>
      </c>
      <c r="F129" s="19">
        <v>15047</v>
      </c>
      <c r="G129" s="117">
        <v>159146</v>
      </c>
      <c r="H129" s="134" t="s">
        <v>321</v>
      </c>
      <c r="I129" s="9"/>
      <c r="J129" s="94">
        <f t="shared" si="17"/>
        <v>5</v>
      </c>
      <c r="K129" s="107"/>
      <c r="L129" s="101">
        <f t="shared" si="16"/>
        <v>1</v>
      </c>
      <c r="M129" s="13">
        <f t="shared" si="18"/>
        <v>1</v>
      </c>
      <c r="N129" s="39"/>
      <c r="O129" s="46"/>
      <c r="P129" s="47"/>
      <c r="Q129" s="48"/>
      <c r="R129" s="46"/>
      <c r="S129" s="47"/>
      <c r="T129" s="48"/>
      <c r="U129" s="46"/>
      <c r="V129" s="47"/>
      <c r="W129" s="48"/>
      <c r="X129" s="46"/>
      <c r="Y129" s="47"/>
      <c r="Z129" s="48"/>
      <c r="AA129" s="46"/>
      <c r="AB129" s="47"/>
      <c r="AC129" s="48"/>
      <c r="AD129" s="46"/>
      <c r="AE129" s="47">
        <v>36</v>
      </c>
      <c r="AF129" s="48">
        <f>IF(AE129=0,0,IF(AE129=1,IF(AD$5&gt;40,48,IF(INT(AD$5/5)-AD$5/5=0,AD$5+MIN(INT(AD$5/5),8),AD$5+1+MIN(INT(AD$5/5),8))),IF(AE129=2,IF(AD$5&gt;40,44,IF(INT(AD$5/8)-AD$5/8=0,AD$5-1+MIN(INT(AD$5/8),5),AD$5+MIN(INT(AD$5/8),5))),IF(AE129=3,IF(AD$5&gt;40,41,IF(INT(AD$5/13)-AD$5/13=0,AD$5-2+MIN(INT(AD$5/13),3),AD$5-1+MIN(INT(AD$5/13),2))),IF(AD$5&gt;40,IF(AE129&gt;40,1,41-AE129),AD$5+1-AE129)))))</f>
        <v>5</v>
      </c>
      <c r="AG129" s="46"/>
      <c r="AH129" s="47"/>
      <c r="AI129" s="48"/>
      <c r="AJ129" s="46"/>
      <c r="AK129" s="47"/>
      <c r="AL129" s="48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</row>
    <row r="130" spans="1:38" s="10" customFormat="1" ht="12" customHeight="1">
      <c r="A130" s="151"/>
      <c r="B130" s="12" t="s">
        <v>286</v>
      </c>
      <c r="C130" s="67">
        <f t="shared" si="15"/>
      </c>
      <c r="D130" s="67"/>
      <c r="E130" s="13" t="s">
        <v>268</v>
      </c>
      <c r="F130" s="19">
        <v>23904</v>
      </c>
      <c r="G130" s="117">
        <v>165782</v>
      </c>
      <c r="H130" s="133" t="s">
        <v>276</v>
      </c>
      <c r="J130" s="94">
        <f t="shared" si="17"/>
        <v>5</v>
      </c>
      <c r="K130" s="107"/>
      <c r="L130" s="101">
        <f t="shared" si="16"/>
        <v>1</v>
      </c>
      <c r="M130" s="13">
        <f t="shared" si="18"/>
        <v>1</v>
      </c>
      <c r="N130" s="39"/>
      <c r="O130" s="46"/>
      <c r="P130" s="47"/>
      <c r="Q130" s="48"/>
      <c r="R130" s="46"/>
      <c r="S130" s="47"/>
      <c r="T130" s="48"/>
      <c r="U130" s="46"/>
      <c r="V130" s="47"/>
      <c r="W130" s="48"/>
      <c r="X130" s="46"/>
      <c r="Y130" s="47"/>
      <c r="Z130" s="48"/>
      <c r="AA130" s="46"/>
      <c r="AB130" s="47">
        <v>23</v>
      </c>
      <c r="AC130" s="48">
        <f>IF(AB130=0,0,IF(AB130=1,IF(AA$5&gt;40,48,IF(INT(AA$5/5)-AA$5/5=0,AA$5+MIN(INT(AA$5/5),8),AA$5+1+MIN(INT(AA$5/5),8))),IF(AB130=2,IF(AA$5&gt;40,44,IF(INT(AA$5/8)-AA$5/8=0,AA$5-1+MIN(INT(AA$5/8),5),AA$5+MIN(INT(AA$5/8),5))),IF(AB130=3,IF(AA$5&gt;40,41,IF(INT(AA$5/13)-AA$5/13=0,AA$5-2+MIN(INT(AA$5/13),3),AA$5-1+MIN(INT(AA$5/13),2))),IF(AA$5&gt;40,IF(AB130&gt;40,1,41-AB130),AA$5+1-AB130)))))</f>
        <v>5</v>
      </c>
      <c r="AD130" s="46"/>
      <c r="AE130" s="47"/>
      <c r="AF130" s="48"/>
      <c r="AG130" s="46"/>
      <c r="AH130" s="47"/>
      <c r="AI130" s="48"/>
      <c r="AJ130" s="46"/>
      <c r="AK130" s="47"/>
      <c r="AL130" s="48"/>
    </row>
    <row r="131" spans="1:38" s="10" customFormat="1" ht="12" customHeight="1">
      <c r="A131" s="151"/>
      <c r="B131" s="33" t="s">
        <v>145</v>
      </c>
      <c r="C131" s="67">
        <f t="shared" si="15"/>
      </c>
      <c r="D131" s="69"/>
      <c r="E131" s="13" t="s">
        <v>95</v>
      </c>
      <c r="F131" s="19">
        <v>31645</v>
      </c>
      <c r="G131" s="122">
        <v>164497</v>
      </c>
      <c r="H131" s="13" t="s">
        <v>146</v>
      </c>
      <c r="I131" s="9"/>
      <c r="J131" s="94">
        <f t="shared" si="17"/>
        <v>5</v>
      </c>
      <c r="K131" s="107"/>
      <c r="L131" s="101">
        <f t="shared" si="16"/>
        <v>1</v>
      </c>
      <c r="M131" s="13">
        <f t="shared" si="18"/>
        <v>1</v>
      </c>
      <c r="N131" s="39"/>
      <c r="O131" s="46"/>
      <c r="P131" s="47"/>
      <c r="Q131" s="48"/>
      <c r="R131" s="46"/>
      <c r="S131" s="47">
        <v>20</v>
      </c>
      <c r="T131" s="48">
        <f>IF(S131=0,0,IF(S131=1,IF(R$5&gt;40,48,IF(INT(R$5/5)-R$5/5=0,R$5+MIN(INT(R$5/5),8),R$5+1+MIN(INT(R$5/5),8))),IF(S131=2,IF(R$5&gt;40,44,IF(INT(R$5/8)-R$5/8=0,R$5-1+MIN(INT(R$5/8),5),R$5+MIN(INT(R$5/8),5))),IF(S131=3,IF(R$5&gt;40,41,IF(INT(R$5/13)-R$5/13=0,R$5-2+MIN(INT(R$5/13),3),R$5-1+MIN(INT(R$5/13),2))),IF(R$5&gt;40,IF(S131&gt;40,1,41-S131),R$5+1-S131)))))</f>
        <v>5</v>
      </c>
      <c r="U131" s="46"/>
      <c r="V131" s="47"/>
      <c r="W131" s="48"/>
      <c r="X131" s="46"/>
      <c r="Y131" s="47"/>
      <c r="Z131" s="48"/>
      <c r="AA131" s="46"/>
      <c r="AB131" s="47"/>
      <c r="AC131" s="48"/>
      <c r="AD131" s="46"/>
      <c r="AE131" s="47"/>
      <c r="AF131" s="48"/>
      <c r="AG131" s="46"/>
      <c r="AH131" s="47"/>
      <c r="AI131" s="48"/>
      <c r="AJ131" s="46"/>
      <c r="AK131" s="47"/>
      <c r="AL131" s="48"/>
    </row>
    <row r="132" spans="1:38" s="10" customFormat="1" ht="12" customHeight="1">
      <c r="A132" s="151"/>
      <c r="B132" s="73" t="s">
        <v>152</v>
      </c>
      <c r="C132" s="67">
        <f t="shared" si="15"/>
      </c>
      <c r="D132" s="69"/>
      <c r="E132" s="13" t="s">
        <v>95</v>
      </c>
      <c r="F132" s="19">
        <v>30407</v>
      </c>
      <c r="G132" s="128">
        <v>163206</v>
      </c>
      <c r="H132" s="13" t="s">
        <v>151</v>
      </c>
      <c r="J132" s="94">
        <f t="shared" si="17"/>
        <v>5</v>
      </c>
      <c r="K132" s="107"/>
      <c r="L132" s="101">
        <f t="shared" si="16"/>
        <v>3</v>
      </c>
      <c r="M132" s="13">
        <f t="shared" si="18"/>
        <v>3</v>
      </c>
      <c r="N132" s="39"/>
      <c r="O132" s="46"/>
      <c r="P132" s="47"/>
      <c r="Q132" s="48"/>
      <c r="R132" s="46"/>
      <c r="S132" s="47">
        <v>23</v>
      </c>
      <c r="T132" s="48">
        <f>IF(S132=0,0,IF(S132=1,IF(R$5&gt;40,48,IF(INT(R$5/5)-R$5/5=0,R$5+MIN(INT(R$5/5),8),R$5+1+MIN(INT(R$5/5),8))),IF(S132=2,IF(R$5&gt;40,44,IF(INT(R$5/8)-R$5/8=0,R$5-1+MIN(INT(R$5/8),5),R$5+MIN(INT(R$5/8),5))),IF(S132=3,IF(R$5&gt;40,41,IF(INT(R$5/13)-R$5/13=0,R$5-2+MIN(INT(R$5/13),3),R$5-1+MIN(INT(R$5/13),2))),IF(R$5&gt;40,IF(S132&gt;40,1,41-S132),R$5+1-S132)))))</f>
        <v>2</v>
      </c>
      <c r="U132" s="46"/>
      <c r="V132" s="47"/>
      <c r="W132" s="48"/>
      <c r="X132" s="46"/>
      <c r="Y132" s="47">
        <v>22</v>
      </c>
      <c r="Z132" s="48">
        <f>IF(Y132=0,0,IF(Y132=1,IF(X$5&gt;40,48,IF(INT(X$5/5)-X$5/5=0,X$5+MIN(INT(X$5/5),8),X$5+1+MIN(INT(X$5/5),8))),IF(Y132=2,IF(X$5&gt;40,44,IF(INT(X$5/8)-X$5/8=0,X$5-1+MIN(INT(X$5/8),5),X$5+MIN(INT(X$5/8),5))),IF(Y132=3,IF(X$5&gt;40,41,IF(INT(X$5/13)-X$5/13=0,X$5-2+MIN(INT(X$5/13),3),X$5-1+MIN(INT(X$5/13),2))),IF(X$5&gt;40,IF(Y132&gt;40,1,41-Y132),X$5+1-Y132)))))</f>
        <v>1</v>
      </c>
      <c r="AA132" s="46"/>
      <c r="AB132" s="47"/>
      <c r="AC132" s="48"/>
      <c r="AD132" s="46"/>
      <c r="AE132" s="47"/>
      <c r="AF132" s="48"/>
      <c r="AG132" s="46"/>
      <c r="AH132" s="47">
        <v>19</v>
      </c>
      <c r="AI132" s="48">
        <f>IF(AH132=0,0,IF(AH132=1,IF(AG$5&gt;40,48,IF(INT(AG$5/5)-AG$5/5=0,AG$5+MIN(INT(AG$5/5),8),AG$5+1+MIN(INT(AG$5/5),8))),IF(AH132=2,IF(AG$5&gt;40,44,IF(INT(AG$5/8)-AG$5/8=0,AG$5-1+MIN(INT(AG$5/8),5),AG$5+MIN(INT(AG$5/8),5))),IF(AH132=3,IF(AG$5&gt;40,41,IF(INT(AG$5/13)-AG$5/13=0,AG$5-2+MIN(INT(AG$5/13),3),AG$5-1+MIN(INT(AG$5/13),2))),IF(AG$5&gt;40,IF(AH132&gt;40,1,41-AH132),AG$5+1-AH132)))))</f>
        <v>2</v>
      </c>
      <c r="AJ132" s="46"/>
      <c r="AK132" s="47"/>
      <c r="AL132" s="48"/>
    </row>
    <row r="133" spans="1:38" s="10" customFormat="1" ht="12" customHeight="1">
      <c r="A133" s="151"/>
      <c r="B133" s="33" t="s">
        <v>106</v>
      </c>
      <c r="C133" s="67">
        <f t="shared" si="15"/>
      </c>
      <c r="D133" s="69"/>
      <c r="E133" s="13" t="s">
        <v>102</v>
      </c>
      <c r="F133" s="19">
        <v>30614</v>
      </c>
      <c r="G133" s="122">
        <v>137811</v>
      </c>
      <c r="H133" s="13" t="s">
        <v>107</v>
      </c>
      <c r="I133" s="9"/>
      <c r="J133" s="94">
        <f t="shared" si="17"/>
        <v>5</v>
      </c>
      <c r="K133" s="107"/>
      <c r="L133" s="101">
        <f t="shared" si="16"/>
        <v>1</v>
      </c>
      <c r="M133" s="13">
        <f t="shared" si="18"/>
        <v>1</v>
      </c>
      <c r="N133" s="39"/>
      <c r="O133" s="46"/>
      <c r="P133" s="47"/>
      <c r="Q133" s="48"/>
      <c r="R133" s="46"/>
      <c r="S133" s="47"/>
      <c r="T133" s="48"/>
      <c r="U133" s="46"/>
      <c r="V133" s="47">
        <v>36</v>
      </c>
      <c r="W133" s="48">
        <f>IF(V133=0,0,IF(V133=1,IF(U$5&gt;40,48,IF(INT(U$5/5)-U$5/5=0,U$5+MIN(INT(U$5/5),8),U$5+1+MIN(INT(U$5/5),8))),IF(V133=2,IF(U$5&gt;40,44,IF(INT(U$5/8)-U$5/8=0,U$5-1+MIN(INT(U$5/8),5),U$5+MIN(INT(U$5/8),5))),IF(V133=3,IF(U$5&gt;40,41,IF(INT(U$5/13)-U$5/13=0,U$5-2+MIN(INT(U$5/13),3),U$5-1+MIN(INT(U$5/13),2))),IF(U$5&gt;40,IF(V133&gt;40,1,41-V133),U$5+1-V133)))))</f>
        <v>5</v>
      </c>
      <c r="X133" s="46"/>
      <c r="Y133" s="47"/>
      <c r="Z133" s="48"/>
      <c r="AA133" s="46"/>
      <c r="AB133" s="47"/>
      <c r="AC133" s="48"/>
      <c r="AD133" s="46"/>
      <c r="AE133" s="47"/>
      <c r="AF133" s="48"/>
      <c r="AG133" s="46"/>
      <c r="AH133" s="47"/>
      <c r="AI133" s="11"/>
      <c r="AJ133" s="46"/>
      <c r="AK133" s="47"/>
      <c r="AL133" s="48"/>
    </row>
    <row r="134" spans="1:38" s="10" customFormat="1" ht="12" customHeight="1">
      <c r="A134" s="163">
        <f>ROW(A134)-6</f>
        <v>128</v>
      </c>
      <c r="B134" s="7" t="s">
        <v>54</v>
      </c>
      <c r="C134" s="67">
        <f aca="true" t="shared" si="19" ref="C134:C165">IF(F134&gt;37986,"Jun","")</f>
      </c>
      <c r="D134" s="66"/>
      <c r="E134" s="13" t="s">
        <v>3</v>
      </c>
      <c r="F134" s="18">
        <v>30781</v>
      </c>
      <c r="G134" s="117">
        <v>120481</v>
      </c>
      <c r="H134" s="13">
        <v>8854</v>
      </c>
      <c r="I134" s="9"/>
      <c r="J134" s="94">
        <f t="shared" si="17"/>
        <v>4</v>
      </c>
      <c r="K134" s="107"/>
      <c r="L134" s="101">
        <f aca="true" t="shared" si="20" ref="L134:L165">COUNTA(P134,S134,V134,Y134,AB134,AE134,AH134,AK134)</f>
        <v>1</v>
      </c>
      <c r="M134" s="13">
        <f t="shared" si="18"/>
        <v>1</v>
      </c>
      <c r="N134" s="39"/>
      <c r="O134" s="46"/>
      <c r="P134" s="47">
        <v>21</v>
      </c>
      <c r="Q134" s="48">
        <f>IF(P134=0,0,IF(P134=1,IF(O$5&gt;40,48,IF(INT(O$5/5)-O$5/5=0,O$5+MIN(INT(O$5/5),8),O$5+1+MIN(INT(O$5/5),8))),IF(P134=2,IF(O$5&gt;40,44,IF(INT(O$5/8)-O$5/8=0,O$5-1+MIN(INT(O$5/8),5),O$5+MIN(INT(O$5/8),5))),IF(P134=3,IF(O$5&gt;40,41,IF(INT(O$5/13)-O$5/13=0,O$5-2+MIN(INT(O$5/13),3),O$5-1+MIN(INT(O$5/13),2))),IF(O$5&gt;40,IF(P134&gt;40,1,41-P134),O$5+1-P134)))))</f>
        <v>4</v>
      </c>
      <c r="R134" s="46"/>
      <c r="S134" s="47"/>
      <c r="T134" s="48"/>
      <c r="U134" s="46"/>
      <c r="V134" s="47"/>
      <c r="W134" s="48"/>
      <c r="X134" s="46"/>
      <c r="Y134" s="47"/>
      <c r="Z134" s="48"/>
      <c r="AA134" s="46"/>
      <c r="AB134" s="47"/>
      <c r="AC134" s="48"/>
      <c r="AD134" s="46"/>
      <c r="AE134" s="47"/>
      <c r="AF134" s="48"/>
      <c r="AG134" s="46"/>
      <c r="AH134" s="47"/>
      <c r="AI134" s="11"/>
      <c r="AJ134" s="46"/>
      <c r="AK134" s="47"/>
      <c r="AL134" s="48"/>
    </row>
    <row r="135" spans="1:38" s="10" customFormat="1" ht="12" customHeight="1">
      <c r="A135" s="151"/>
      <c r="B135" s="12" t="s">
        <v>259</v>
      </c>
      <c r="C135" s="67">
        <f t="shared" si="19"/>
      </c>
      <c r="D135" s="67"/>
      <c r="E135" s="13" t="s">
        <v>28</v>
      </c>
      <c r="F135" s="19">
        <v>30707</v>
      </c>
      <c r="G135" s="117">
        <v>165767</v>
      </c>
      <c r="H135" s="137">
        <v>2890</v>
      </c>
      <c r="I135" s="60"/>
      <c r="J135" s="94">
        <f t="shared" si="17"/>
        <v>4</v>
      </c>
      <c r="K135" s="107"/>
      <c r="L135" s="101">
        <f t="shared" si="20"/>
        <v>1</v>
      </c>
      <c r="M135" s="13">
        <f t="shared" si="18"/>
        <v>1</v>
      </c>
      <c r="N135" s="39"/>
      <c r="O135" s="46"/>
      <c r="P135" s="47"/>
      <c r="Q135" s="48"/>
      <c r="R135" s="46"/>
      <c r="S135" s="47"/>
      <c r="T135" s="11"/>
      <c r="U135" s="46"/>
      <c r="V135" s="47"/>
      <c r="W135" s="48"/>
      <c r="X135" s="46"/>
      <c r="Y135" s="47">
        <v>19</v>
      </c>
      <c r="Z135" s="48">
        <f>IF(Y135=0,0,IF(Y135=1,IF(X$5&gt;40,48,IF(INT(X$5/5)-X$5/5=0,X$5+MIN(INT(X$5/5),8),X$5+1+MIN(INT(X$5/5),8))),IF(Y135=2,IF(X$5&gt;40,44,IF(INT(X$5/8)-X$5/8=0,X$5-1+MIN(INT(X$5/8),5),X$5+MIN(INT(X$5/8),5))),IF(Y135=3,IF(X$5&gt;40,41,IF(INT(X$5/13)-X$5/13=0,X$5-2+MIN(INT(X$5/13),3),X$5-1+MIN(INT(X$5/13),2))),IF(X$5&gt;40,IF(Y135&gt;40,1,41-Y135),X$5+1-Y135)))))</f>
        <v>4</v>
      </c>
      <c r="AA135" s="46"/>
      <c r="AB135" s="47"/>
      <c r="AC135" s="48"/>
      <c r="AD135" s="46"/>
      <c r="AE135" s="47"/>
      <c r="AF135" s="48"/>
      <c r="AG135" s="46"/>
      <c r="AH135" s="47"/>
      <c r="AI135" s="48"/>
      <c r="AJ135" s="46"/>
      <c r="AK135" s="47"/>
      <c r="AL135" s="48"/>
    </row>
    <row r="136" spans="1:38" s="10" customFormat="1" ht="12" customHeight="1">
      <c r="A136" s="151"/>
      <c r="B136" s="7" t="s">
        <v>350</v>
      </c>
      <c r="C136" s="67">
        <f t="shared" si="19"/>
      </c>
      <c r="D136" s="66"/>
      <c r="E136" s="13" t="s">
        <v>5</v>
      </c>
      <c r="F136" s="18">
        <v>28766</v>
      </c>
      <c r="G136" s="124">
        <v>165861</v>
      </c>
      <c r="H136" s="13">
        <v>3887</v>
      </c>
      <c r="I136" s="9"/>
      <c r="J136" s="94">
        <f t="shared" si="17"/>
        <v>4</v>
      </c>
      <c r="K136" s="107"/>
      <c r="L136" s="101">
        <f t="shared" si="20"/>
        <v>1</v>
      </c>
      <c r="M136" s="13">
        <f t="shared" si="18"/>
        <v>1</v>
      </c>
      <c r="N136" s="39"/>
      <c r="O136" s="46"/>
      <c r="P136" s="47"/>
      <c r="Q136" s="48"/>
      <c r="R136" s="46"/>
      <c r="S136" s="47"/>
      <c r="T136" s="48"/>
      <c r="U136" s="46"/>
      <c r="V136" s="47"/>
      <c r="W136" s="11"/>
      <c r="X136" s="46"/>
      <c r="Y136" s="47"/>
      <c r="Z136" s="48"/>
      <c r="AA136" s="46"/>
      <c r="AB136" s="47"/>
      <c r="AC136" s="48"/>
      <c r="AD136" s="46"/>
      <c r="AE136" s="47"/>
      <c r="AF136" s="48"/>
      <c r="AG136" s="46"/>
      <c r="AH136" s="47"/>
      <c r="AI136" s="48"/>
      <c r="AJ136" s="46"/>
      <c r="AK136" s="70">
        <v>15</v>
      </c>
      <c r="AL136" s="48">
        <f>IF(AK136=0,0,IF(AK136=1,IF(AJ$5&gt;40,48,IF(INT(AJ$5/5)-AJ$5/5=0,AJ$5+MIN(INT(AJ$5/5),8),AJ$5+1+MIN(INT(AJ$5/5),8))),IF(AK136=2,IF(AJ$5&gt;40,44,IF(INT(AJ$5/8)-AJ$5/8=0,AJ$5-1+MIN(INT(AJ$5/8),5),AJ$5+MIN(INT(AJ$5/8),5))),IF(AK136=3,IF(AJ$5&gt;40,41,IF(INT(AJ$5/13)-AJ$5/13=0,AJ$5-2+MIN(INT(AJ$5/13),3),AJ$5-1+MIN(INT(AJ$5/13),2))),IF(AJ$5&gt;40,IF(AK136&gt;40,1,41-AK136),AJ$5+1-AK136)))))</f>
        <v>4</v>
      </c>
    </row>
    <row r="137" spans="1:38" s="10" customFormat="1" ht="12" customHeight="1">
      <c r="A137" s="151"/>
      <c r="B137" s="12" t="s">
        <v>302</v>
      </c>
      <c r="C137" s="67">
        <f t="shared" si="19"/>
      </c>
      <c r="D137" s="67"/>
      <c r="E137" s="13" t="s">
        <v>133</v>
      </c>
      <c r="F137" s="19">
        <v>34988</v>
      </c>
      <c r="G137" s="117">
        <v>165936</v>
      </c>
      <c r="H137" s="13" t="s">
        <v>303</v>
      </c>
      <c r="I137" s="60"/>
      <c r="J137" s="94">
        <f t="shared" si="17"/>
        <v>4</v>
      </c>
      <c r="K137" s="107"/>
      <c r="L137" s="101">
        <f t="shared" si="20"/>
        <v>1</v>
      </c>
      <c r="M137" s="13">
        <f t="shared" si="18"/>
        <v>1</v>
      </c>
      <c r="N137" s="39"/>
      <c r="O137" s="46"/>
      <c r="P137" s="47"/>
      <c r="Q137" s="48"/>
      <c r="R137" s="46"/>
      <c r="S137" s="47"/>
      <c r="T137" s="48"/>
      <c r="U137" s="46"/>
      <c r="V137" s="47"/>
      <c r="W137" s="48"/>
      <c r="X137" s="46"/>
      <c r="Y137" s="47"/>
      <c r="Z137" s="48"/>
      <c r="AA137" s="46"/>
      <c r="AB137" s="47"/>
      <c r="AC137" s="48"/>
      <c r="AD137" s="46"/>
      <c r="AE137" s="47"/>
      <c r="AF137" s="48"/>
      <c r="AG137" s="46"/>
      <c r="AH137" s="47">
        <v>17</v>
      </c>
      <c r="AI137" s="48">
        <f>IF(AH137=0,0,IF(AH137=1,IF(AG$5&gt;40,48,IF(INT(AG$5/5)-AG$5/5=0,AG$5+MIN(INT(AG$5/5),8),AG$5+1+MIN(INT(AG$5/5),8))),IF(AH137=2,IF(AG$5&gt;40,44,IF(INT(AG$5/8)-AG$5/8=0,AG$5-1+MIN(INT(AG$5/8),5),AG$5+MIN(INT(AG$5/8),5))),IF(AH137=3,IF(AG$5&gt;40,41,IF(INT(AG$5/13)-AG$5/13=0,AG$5-2+MIN(INT(AG$5/13),3),AG$5-1+MIN(INT(AG$5/13),2))),IF(AG$5&gt;40,IF(AH137&gt;40,1,41-AH137),AG$5+1-AH137)))))</f>
        <v>4</v>
      </c>
      <c r="AJ137" s="46"/>
      <c r="AK137" s="47"/>
      <c r="AL137" s="48"/>
    </row>
    <row r="138" spans="1:38" s="10" customFormat="1" ht="12" customHeight="1">
      <c r="A138" s="151"/>
      <c r="B138" s="12" t="s">
        <v>288</v>
      </c>
      <c r="C138" s="67">
        <f t="shared" si="19"/>
      </c>
      <c r="D138" s="67"/>
      <c r="E138" s="13" t="s">
        <v>268</v>
      </c>
      <c r="F138" s="19">
        <v>28673</v>
      </c>
      <c r="G138" s="117">
        <v>165799</v>
      </c>
      <c r="H138" s="133" t="s">
        <v>287</v>
      </c>
      <c r="J138" s="94">
        <f t="shared" si="17"/>
        <v>4</v>
      </c>
      <c r="K138" s="107"/>
      <c r="L138" s="101">
        <f t="shared" si="20"/>
        <v>1</v>
      </c>
      <c r="M138" s="13">
        <f t="shared" si="18"/>
        <v>1</v>
      </c>
      <c r="N138" s="39"/>
      <c r="O138" s="46"/>
      <c r="P138" s="47"/>
      <c r="Q138" s="48"/>
      <c r="R138" s="46"/>
      <c r="S138" s="47"/>
      <c r="T138" s="48"/>
      <c r="U138" s="46"/>
      <c r="V138" s="47"/>
      <c r="W138" s="48"/>
      <c r="X138" s="46"/>
      <c r="Y138" s="47"/>
      <c r="Z138" s="48"/>
      <c r="AA138" s="46"/>
      <c r="AB138" s="47">
        <v>24</v>
      </c>
      <c r="AC138" s="48">
        <f>IF(AB138=0,0,IF(AB138=1,IF(AA$5&gt;40,48,IF(INT(AA$5/5)-AA$5/5=0,AA$5+MIN(INT(AA$5/5),8),AA$5+1+MIN(INT(AA$5/5),8))),IF(AB138=2,IF(AA$5&gt;40,44,IF(INT(AA$5/8)-AA$5/8=0,AA$5-1+MIN(INT(AA$5/8),5),AA$5+MIN(INT(AA$5/8),5))),IF(AB138=3,IF(AA$5&gt;40,41,IF(INT(AA$5/13)-AA$5/13=0,AA$5-2+MIN(INT(AA$5/13),3),AA$5-1+MIN(INT(AA$5/13),2))),IF(AA$5&gt;40,IF(AB138&gt;40,1,41-AB138),AA$5+1-AB138)))))</f>
        <v>4</v>
      </c>
      <c r="AD138" s="46"/>
      <c r="AE138" s="47"/>
      <c r="AF138" s="48"/>
      <c r="AG138" s="46"/>
      <c r="AH138" s="47"/>
      <c r="AI138" s="48"/>
      <c r="AJ138" s="46"/>
      <c r="AK138" s="47"/>
      <c r="AL138" s="48"/>
    </row>
    <row r="139" spans="1:38" s="10" customFormat="1" ht="12" customHeight="1">
      <c r="A139" s="151"/>
      <c r="B139" s="12" t="s">
        <v>322</v>
      </c>
      <c r="C139" s="67">
        <f t="shared" si="19"/>
      </c>
      <c r="D139" s="67"/>
      <c r="E139" s="13" t="s">
        <v>9</v>
      </c>
      <c r="F139" s="19">
        <v>31119</v>
      </c>
      <c r="G139" s="117">
        <v>162912</v>
      </c>
      <c r="H139" s="133" t="s">
        <v>323</v>
      </c>
      <c r="I139" s="9"/>
      <c r="J139" s="94">
        <f t="shared" si="17"/>
        <v>4</v>
      </c>
      <c r="K139" s="107"/>
      <c r="L139" s="101">
        <f t="shared" si="20"/>
        <v>1</v>
      </c>
      <c r="M139" s="13">
        <f t="shared" si="18"/>
        <v>1</v>
      </c>
      <c r="N139" s="39"/>
      <c r="O139" s="46"/>
      <c r="P139" s="47"/>
      <c r="Q139" s="48"/>
      <c r="R139" s="46"/>
      <c r="S139" s="47"/>
      <c r="T139" s="48"/>
      <c r="U139" s="46"/>
      <c r="V139" s="47"/>
      <c r="W139" s="48"/>
      <c r="X139" s="46"/>
      <c r="Y139" s="47"/>
      <c r="Z139" s="48"/>
      <c r="AA139" s="46"/>
      <c r="AB139" s="47"/>
      <c r="AC139" s="48"/>
      <c r="AD139" s="46"/>
      <c r="AE139" s="47">
        <v>37</v>
      </c>
      <c r="AF139" s="48">
        <f>IF(AE139=0,0,IF(AE139=1,IF(AD$5&gt;40,48,IF(INT(AD$5/5)-AD$5/5=0,AD$5+MIN(INT(AD$5/5),8),AD$5+1+MIN(INT(AD$5/5),8))),IF(AE139=2,IF(AD$5&gt;40,44,IF(INT(AD$5/8)-AD$5/8=0,AD$5-1+MIN(INT(AD$5/8),5),AD$5+MIN(INT(AD$5/8),5))),IF(AE139=3,IF(AD$5&gt;40,41,IF(INT(AD$5/13)-AD$5/13=0,AD$5-2+MIN(INT(AD$5/13),3),AD$5-1+MIN(INT(AD$5/13),2))),IF(AD$5&gt;40,IF(AE139&gt;40,1,41-AE139),AD$5+1-AE139)))))</f>
        <v>4</v>
      </c>
      <c r="AG139" s="46"/>
      <c r="AH139" s="47"/>
      <c r="AI139" s="48"/>
      <c r="AJ139" s="46"/>
      <c r="AK139" s="47"/>
      <c r="AL139" s="48"/>
    </row>
    <row r="140" spans="1:38" s="10" customFormat="1" ht="12" customHeight="1">
      <c r="A140" s="151"/>
      <c r="B140" s="33" t="s">
        <v>149</v>
      </c>
      <c r="C140" s="67">
        <f t="shared" si="19"/>
      </c>
      <c r="D140" s="69"/>
      <c r="E140" s="13" t="s">
        <v>95</v>
      </c>
      <c r="F140" s="19">
        <v>31057</v>
      </c>
      <c r="G140" s="122">
        <v>164496</v>
      </c>
      <c r="H140" s="13" t="s">
        <v>150</v>
      </c>
      <c r="I140" s="9"/>
      <c r="J140" s="94">
        <f t="shared" si="17"/>
        <v>4</v>
      </c>
      <c r="K140" s="107"/>
      <c r="L140" s="101">
        <f t="shared" si="20"/>
        <v>1</v>
      </c>
      <c r="M140" s="13">
        <f t="shared" si="18"/>
        <v>1</v>
      </c>
      <c r="N140" s="39"/>
      <c r="O140" s="46"/>
      <c r="P140" s="47"/>
      <c r="Q140" s="48"/>
      <c r="R140" s="46"/>
      <c r="S140" s="47">
        <v>21</v>
      </c>
      <c r="T140" s="48">
        <f>IF(S140=0,0,IF(S140=1,IF(R$5&gt;40,48,IF(INT(R$5/5)-R$5/5=0,R$5+MIN(INT(R$5/5),8),R$5+1+MIN(INT(R$5/5),8))),IF(S140=2,IF(R$5&gt;40,44,IF(INT(R$5/8)-R$5/8=0,R$5-1+MIN(INT(R$5/8),5),R$5+MIN(INT(R$5/8),5))),IF(S140=3,IF(R$5&gt;40,41,IF(INT(R$5/13)-R$5/13=0,R$5-2+MIN(INT(R$5/13),3),R$5-1+MIN(INT(R$5/13),2))),IF(R$5&gt;40,IF(S140&gt;40,1,41-S140),R$5+1-S140)))))</f>
        <v>4</v>
      </c>
      <c r="U140" s="46"/>
      <c r="V140" s="47"/>
      <c r="W140" s="48"/>
      <c r="X140" s="46"/>
      <c r="Y140" s="47"/>
      <c r="Z140" s="48"/>
      <c r="AA140" s="46"/>
      <c r="AB140" s="47"/>
      <c r="AC140" s="48"/>
      <c r="AD140" s="46"/>
      <c r="AE140" s="47"/>
      <c r="AF140" s="48"/>
      <c r="AG140" s="46"/>
      <c r="AH140" s="47"/>
      <c r="AI140" s="48"/>
      <c r="AJ140" s="46"/>
      <c r="AK140" s="47"/>
      <c r="AL140" s="48"/>
    </row>
    <row r="141" spans="1:38" s="10" customFormat="1" ht="12" customHeight="1">
      <c r="A141" s="163">
        <f>ROW(A141)-6</f>
        <v>135</v>
      </c>
      <c r="B141" s="12" t="s">
        <v>259</v>
      </c>
      <c r="C141" s="67" t="str">
        <f t="shared" si="19"/>
        <v>Jun</v>
      </c>
      <c r="D141" s="67"/>
      <c r="E141" s="13" t="s">
        <v>28</v>
      </c>
      <c r="F141" s="19">
        <v>38671</v>
      </c>
      <c r="G141" s="117">
        <v>165775</v>
      </c>
      <c r="H141" s="137">
        <v>2986</v>
      </c>
      <c r="I141" s="60"/>
      <c r="J141" s="94">
        <f t="shared" si="17"/>
        <v>3</v>
      </c>
      <c r="K141" s="107"/>
      <c r="L141" s="101">
        <f t="shared" si="20"/>
        <v>1</v>
      </c>
      <c r="M141" s="13">
        <f t="shared" si="18"/>
        <v>1</v>
      </c>
      <c r="N141" s="39"/>
      <c r="O141" s="46"/>
      <c r="P141" s="47"/>
      <c r="Q141" s="48"/>
      <c r="R141" s="46"/>
      <c r="S141" s="47"/>
      <c r="T141" s="11"/>
      <c r="U141" s="46"/>
      <c r="V141" s="47"/>
      <c r="W141" s="48"/>
      <c r="X141" s="46"/>
      <c r="Y141" s="47">
        <v>20</v>
      </c>
      <c r="Z141" s="48">
        <f>IF(Y141=0,0,IF(Y141=1,IF(X$5&gt;40,48,IF(INT(X$5/5)-X$5/5=0,X$5+MIN(INT(X$5/5),8),X$5+1+MIN(INT(X$5/5),8))),IF(Y141=2,IF(X$5&gt;40,44,IF(INT(X$5/8)-X$5/8=0,X$5-1+MIN(INT(X$5/8),5),X$5+MIN(INT(X$5/8),5))),IF(Y141=3,IF(X$5&gt;40,41,IF(INT(X$5/13)-X$5/13=0,X$5-2+MIN(INT(X$5/13),3),X$5-1+MIN(INT(X$5/13),2))),IF(X$5&gt;40,IF(Y141&gt;40,1,41-Y141),X$5+1-Y141)))))</f>
        <v>3</v>
      </c>
      <c r="AA141" s="46"/>
      <c r="AB141" s="47"/>
      <c r="AC141" s="48"/>
      <c r="AD141" s="46"/>
      <c r="AE141" s="47"/>
      <c r="AF141" s="48"/>
      <c r="AG141" s="46"/>
      <c r="AH141" s="47"/>
      <c r="AI141" s="48"/>
      <c r="AJ141" s="46"/>
      <c r="AK141" s="47"/>
      <c r="AL141" s="48"/>
    </row>
    <row r="142" spans="1:38" s="10" customFormat="1" ht="12" customHeight="1">
      <c r="A142" s="151"/>
      <c r="B142" s="7" t="s">
        <v>351</v>
      </c>
      <c r="C142" s="67">
        <f t="shared" si="19"/>
      </c>
      <c r="D142" s="66"/>
      <c r="E142" s="13" t="s">
        <v>352</v>
      </c>
      <c r="F142" s="18">
        <v>27439</v>
      </c>
      <c r="G142" s="124">
        <v>165763</v>
      </c>
      <c r="H142" s="13" t="s">
        <v>353</v>
      </c>
      <c r="I142" s="9"/>
      <c r="J142" s="94">
        <f t="shared" si="17"/>
        <v>3</v>
      </c>
      <c r="K142" s="107"/>
      <c r="L142" s="101">
        <f t="shared" si="20"/>
        <v>1</v>
      </c>
      <c r="M142" s="13">
        <f t="shared" si="18"/>
        <v>1</v>
      </c>
      <c r="N142" s="39"/>
      <c r="O142" s="46"/>
      <c r="P142" s="47"/>
      <c r="Q142" s="48"/>
      <c r="R142" s="46"/>
      <c r="S142" s="47"/>
      <c r="T142" s="48"/>
      <c r="U142" s="46"/>
      <c r="V142" s="47"/>
      <c r="W142" s="11"/>
      <c r="X142" s="46"/>
      <c r="Y142" s="47"/>
      <c r="Z142" s="48"/>
      <c r="AA142" s="46"/>
      <c r="AB142" s="47"/>
      <c r="AC142" s="48"/>
      <c r="AD142" s="46"/>
      <c r="AE142" s="47"/>
      <c r="AF142" s="48"/>
      <c r="AG142" s="46"/>
      <c r="AH142" s="47"/>
      <c r="AI142" s="48"/>
      <c r="AJ142" s="46"/>
      <c r="AK142" s="70">
        <v>16</v>
      </c>
      <c r="AL142" s="48">
        <f>IF(AK142=0,0,IF(AK142=1,IF(AJ$5&gt;40,48,IF(INT(AJ$5/5)-AJ$5/5=0,AJ$5+MIN(INT(AJ$5/5),8),AJ$5+1+MIN(INT(AJ$5/5),8))),IF(AK142=2,IF(AJ$5&gt;40,44,IF(INT(AJ$5/8)-AJ$5/8=0,AJ$5-1+MIN(INT(AJ$5/8),5),AJ$5+MIN(INT(AJ$5/8),5))),IF(AK142=3,IF(AJ$5&gt;40,41,IF(INT(AJ$5/13)-AJ$5/13=0,AJ$5-2+MIN(INT(AJ$5/13),3),AJ$5-1+MIN(INT(AJ$5/13),2))),IF(AJ$5&gt;40,IF(AK142&gt;40,1,41-AK142),AJ$5+1-AK142)))))</f>
        <v>3</v>
      </c>
    </row>
    <row r="143" spans="1:38" s="10" customFormat="1" ht="12" customHeight="1">
      <c r="A143" s="151"/>
      <c r="B143" s="12" t="s">
        <v>289</v>
      </c>
      <c r="C143" s="67">
        <f t="shared" si="19"/>
      </c>
      <c r="D143" s="67"/>
      <c r="E143" s="13" t="s">
        <v>268</v>
      </c>
      <c r="F143" s="19">
        <v>29275</v>
      </c>
      <c r="G143" s="117">
        <v>165797</v>
      </c>
      <c r="H143" s="133" t="s">
        <v>290</v>
      </c>
      <c r="J143" s="94">
        <f t="shared" si="17"/>
        <v>3</v>
      </c>
      <c r="K143" s="107"/>
      <c r="L143" s="101">
        <f t="shared" si="20"/>
        <v>1</v>
      </c>
      <c r="M143" s="13">
        <f t="shared" si="18"/>
        <v>1</v>
      </c>
      <c r="N143" s="39"/>
      <c r="O143" s="46"/>
      <c r="P143" s="47"/>
      <c r="Q143" s="48"/>
      <c r="R143" s="46"/>
      <c r="S143" s="47"/>
      <c r="T143" s="48"/>
      <c r="U143" s="46"/>
      <c r="V143" s="47"/>
      <c r="W143" s="48"/>
      <c r="X143" s="46"/>
      <c r="Y143" s="47"/>
      <c r="Z143" s="48"/>
      <c r="AA143" s="46"/>
      <c r="AB143" s="47">
        <v>25</v>
      </c>
      <c r="AC143" s="48">
        <f>IF(AB143=0,0,IF(AB143=1,IF(AA$5&gt;40,48,IF(INT(AA$5/5)-AA$5/5=0,AA$5+MIN(INT(AA$5/5),8),AA$5+1+MIN(INT(AA$5/5),8))),IF(AB143=2,IF(AA$5&gt;40,44,IF(INT(AA$5/8)-AA$5/8=0,AA$5-1+MIN(INT(AA$5/8),5),AA$5+MIN(INT(AA$5/8),5))),IF(AB143=3,IF(AA$5&gt;40,41,IF(INT(AA$5/13)-AA$5/13=0,AA$5-2+MIN(INT(AA$5/13),3),AA$5-1+MIN(INT(AA$5/13),2))),IF(AA$5&gt;40,IF(AB143&gt;40,1,41-AB143),AA$5+1-AB143)))))</f>
        <v>3</v>
      </c>
      <c r="AD143" s="46"/>
      <c r="AE143" s="47"/>
      <c r="AF143" s="48"/>
      <c r="AG143" s="46"/>
      <c r="AH143" s="47"/>
      <c r="AI143" s="48"/>
      <c r="AJ143" s="46"/>
      <c r="AK143" s="47"/>
      <c r="AL143" s="48"/>
    </row>
    <row r="144" spans="1:38" s="10" customFormat="1" ht="12" customHeight="1">
      <c r="A144" s="151"/>
      <c r="B144" s="99" t="s">
        <v>206</v>
      </c>
      <c r="C144" s="67" t="str">
        <f t="shared" si="19"/>
        <v>Jun</v>
      </c>
      <c r="D144" s="66"/>
      <c r="E144" s="81" t="s">
        <v>11</v>
      </c>
      <c r="F144" s="100">
        <v>39744</v>
      </c>
      <c r="G144" s="127">
        <v>164980</v>
      </c>
      <c r="H144" s="13" t="s">
        <v>207</v>
      </c>
      <c r="I144" s="9"/>
      <c r="J144" s="94">
        <f t="shared" si="17"/>
        <v>3</v>
      </c>
      <c r="K144" s="107"/>
      <c r="L144" s="101">
        <f t="shared" si="20"/>
        <v>1</v>
      </c>
      <c r="M144" s="13">
        <f t="shared" si="18"/>
        <v>1</v>
      </c>
      <c r="N144" s="39"/>
      <c r="O144" s="46"/>
      <c r="P144" s="47"/>
      <c r="Q144" s="48"/>
      <c r="R144" s="46"/>
      <c r="S144" s="47"/>
      <c r="T144" s="48"/>
      <c r="U144" s="46"/>
      <c r="V144" s="47">
        <v>38</v>
      </c>
      <c r="W144" s="48">
        <f>IF(V144=0,0,IF(V144=1,IF(U$5&gt;40,48,IF(INT(U$5/5)-U$5/5=0,U$5+MIN(INT(U$5/5),8),U$5+1+MIN(INT(U$5/5),8))),IF(V144=2,IF(U$5&gt;40,44,IF(INT(U$5/8)-U$5/8=0,U$5-1+MIN(INT(U$5/8),5),U$5+MIN(INT(U$5/8),5))),IF(V144=3,IF(U$5&gt;40,41,IF(INT(U$5/13)-U$5/13=0,U$5-2+MIN(INT(U$5/13),3),U$5-1+MIN(INT(U$5/13),2))),IF(U$5&gt;40,IF(V144&gt;40,1,41-V144),U$5+1-V144)))))</f>
        <v>3</v>
      </c>
      <c r="X144" s="46"/>
      <c r="Y144" s="70"/>
      <c r="Z144" s="11"/>
      <c r="AA144" s="46"/>
      <c r="AB144" s="70"/>
      <c r="AC144" s="11"/>
      <c r="AD144" s="46"/>
      <c r="AE144" s="70"/>
      <c r="AF144" s="11"/>
      <c r="AG144" s="46"/>
      <c r="AH144" s="70"/>
      <c r="AI144" s="11"/>
      <c r="AJ144" s="46"/>
      <c r="AK144" s="70"/>
      <c r="AL144" s="11"/>
    </row>
    <row r="145" spans="1:38" s="10" customFormat="1" ht="12" customHeight="1">
      <c r="A145" s="151"/>
      <c r="B145" s="7" t="s">
        <v>14</v>
      </c>
      <c r="C145" s="67">
        <f t="shared" si="19"/>
      </c>
      <c r="D145" s="66"/>
      <c r="E145" s="13" t="s">
        <v>6</v>
      </c>
      <c r="F145" s="19">
        <v>36612</v>
      </c>
      <c r="G145" s="117">
        <v>108523</v>
      </c>
      <c r="H145" s="13">
        <v>7726</v>
      </c>
      <c r="I145" s="9"/>
      <c r="J145" s="94">
        <f t="shared" si="17"/>
        <v>3</v>
      </c>
      <c r="K145" s="107"/>
      <c r="L145" s="101">
        <f t="shared" si="20"/>
        <v>1</v>
      </c>
      <c r="M145" s="13">
        <f t="shared" si="18"/>
        <v>1</v>
      </c>
      <c r="N145" s="39"/>
      <c r="O145" s="46"/>
      <c r="P145" s="47">
        <v>22</v>
      </c>
      <c r="Q145" s="48">
        <f>IF(P145=0,0,IF(P145=1,IF(O$5&gt;40,48,IF(INT(O$5/5)-O$5/5=0,O$5+MIN(INT(O$5/5),8),O$5+1+MIN(INT(O$5/5),8))),IF(P145=2,IF(O$5&gt;40,44,IF(INT(O$5/8)-O$5/8=0,O$5-1+MIN(INT(O$5/8),5),O$5+MIN(INT(O$5/8),5))),IF(P145=3,IF(O$5&gt;40,41,IF(INT(O$5/13)-O$5/13=0,O$5-2+MIN(INT(O$5/13),3),O$5-1+MIN(INT(O$5/13),2))),IF(O$5&gt;40,IF(P145&gt;40,1,41-P145),O$5+1-P145)))))</f>
        <v>3</v>
      </c>
      <c r="R145" s="46"/>
      <c r="S145" s="47"/>
      <c r="T145" s="48"/>
      <c r="U145" s="46"/>
      <c r="V145" s="47"/>
      <c r="W145" s="48"/>
      <c r="X145" s="46"/>
      <c r="Y145" s="47"/>
      <c r="Z145" s="48"/>
      <c r="AA145" s="46"/>
      <c r="AB145" s="47"/>
      <c r="AC145" s="48"/>
      <c r="AD145" s="46"/>
      <c r="AE145" s="47"/>
      <c r="AF145" s="11"/>
      <c r="AG145" s="46"/>
      <c r="AH145" s="47"/>
      <c r="AI145" s="48"/>
      <c r="AJ145" s="46"/>
      <c r="AK145" s="47"/>
      <c r="AL145" s="48"/>
    </row>
    <row r="146" spans="1:38" s="10" customFormat="1" ht="12" customHeight="1">
      <c r="A146" s="163">
        <f>ROW(A146)-6</f>
        <v>140</v>
      </c>
      <c r="B146" s="12" t="s">
        <v>291</v>
      </c>
      <c r="C146" s="67">
        <f t="shared" si="19"/>
      </c>
      <c r="D146" s="67"/>
      <c r="E146" s="13" t="s">
        <v>268</v>
      </c>
      <c r="F146" s="19">
        <v>22747</v>
      </c>
      <c r="G146" s="117">
        <v>113923</v>
      </c>
      <c r="H146" s="133" t="s">
        <v>292</v>
      </c>
      <c r="J146" s="94">
        <f t="shared" si="17"/>
        <v>2</v>
      </c>
      <c r="K146" s="107"/>
      <c r="L146" s="101">
        <f t="shared" si="20"/>
        <v>1</v>
      </c>
      <c r="M146" s="13">
        <f t="shared" si="18"/>
        <v>1</v>
      </c>
      <c r="N146" s="39"/>
      <c r="O146" s="46"/>
      <c r="P146" s="47"/>
      <c r="Q146" s="48"/>
      <c r="R146" s="46"/>
      <c r="S146" s="47"/>
      <c r="T146" s="48"/>
      <c r="U146" s="46"/>
      <c r="V146" s="47"/>
      <c r="W146" s="48"/>
      <c r="X146" s="46"/>
      <c r="Y146" s="47"/>
      <c r="Z146" s="48"/>
      <c r="AA146" s="46"/>
      <c r="AB146" s="47">
        <v>26</v>
      </c>
      <c r="AC146" s="48">
        <f>IF(AB146=0,0,IF(AB146=1,IF(AA$5&gt;40,48,IF(INT(AA$5/5)-AA$5/5=0,AA$5+MIN(INT(AA$5/5),8),AA$5+1+MIN(INT(AA$5/5),8))),IF(AB146=2,IF(AA$5&gt;40,44,IF(INT(AA$5/8)-AA$5/8=0,AA$5-1+MIN(INT(AA$5/8),5),AA$5+MIN(INT(AA$5/8),5))),IF(AB146=3,IF(AA$5&gt;40,41,IF(INT(AA$5/13)-AA$5/13=0,AA$5-2+MIN(INT(AA$5/13),3),AA$5-1+MIN(INT(AA$5/13),2))),IF(AA$5&gt;40,IF(AB146&gt;40,1,41-AB146),AA$5+1-AB146)))))</f>
        <v>2</v>
      </c>
      <c r="AD146" s="46"/>
      <c r="AE146" s="47"/>
      <c r="AF146" s="48"/>
      <c r="AG146" s="46"/>
      <c r="AH146" s="47"/>
      <c r="AI146" s="48"/>
      <c r="AJ146" s="46"/>
      <c r="AK146" s="47"/>
      <c r="AL146" s="48"/>
    </row>
    <row r="147" spans="1:38" s="10" customFormat="1" ht="12" customHeight="1">
      <c r="A147" s="151"/>
      <c r="B147" s="7" t="s">
        <v>245</v>
      </c>
      <c r="C147" s="67" t="str">
        <f t="shared" si="19"/>
        <v>Jun</v>
      </c>
      <c r="D147" s="66"/>
      <c r="E147" s="79" t="s">
        <v>4</v>
      </c>
      <c r="F147" s="161">
        <v>38822</v>
      </c>
      <c r="G147" s="117">
        <v>162655</v>
      </c>
      <c r="H147" s="13" t="s">
        <v>246</v>
      </c>
      <c r="I147" s="97"/>
      <c r="J147" s="94">
        <f t="shared" si="17"/>
        <v>2</v>
      </c>
      <c r="K147" s="107"/>
      <c r="L147" s="101">
        <f t="shared" si="20"/>
        <v>1</v>
      </c>
      <c r="M147" s="13">
        <f t="shared" si="18"/>
        <v>1</v>
      </c>
      <c r="N147" s="39"/>
      <c r="O147" s="46"/>
      <c r="P147" s="47">
        <v>23</v>
      </c>
      <c r="Q147" s="48">
        <f>IF(P147=0,0,IF(P147=1,IF(O$5&gt;40,48,IF(INT(O$5/5)-O$5/5=0,O$5+MIN(INT(O$5/5),8),O$5+1+MIN(INT(O$5/5),8))),IF(P147=2,IF(O$5&gt;40,44,IF(INT(O$5/8)-O$5/8=0,O$5-1+MIN(INT(O$5/8),5),O$5+MIN(INT(O$5/8),5))),IF(P147=3,IF(O$5&gt;40,41,IF(INT(O$5/13)-O$5/13=0,O$5-2+MIN(INT(O$5/13),3),O$5-1+MIN(INT(O$5/13),2))),IF(O$5&gt;40,IF(P147&gt;40,1,41-P147),O$5+1-P147)))))</f>
        <v>2</v>
      </c>
      <c r="R147" s="46"/>
      <c r="S147" s="47"/>
      <c r="T147" s="48"/>
      <c r="U147" s="46"/>
      <c r="V147" s="47"/>
      <c r="W147" s="48"/>
      <c r="X147" s="46"/>
      <c r="Y147" s="47"/>
      <c r="Z147" s="62"/>
      <c r="AA147" s="46"/>
      <c r="AB147" s="47"/>
      <c r="AC147" s="62"/>
      <c r="AD147" s="46"/>
      <c r="AE147" s="47"/>
      <c r="AF147" s="62"/>
      <c r="AG147" s="46"/>
      <c r="AH147" s="47"/>
      <c r="AI147" s="59"/>
      <c r="AJ147" s="46"/>
      <c r="AK147" s="47"/>
      <c r="AL147" s="48"/>
    </row>
    <row r="148" spans="1:38" s="10" customFormat="1" ht="12" customHeight="1">
      <c r="A148" s="151"/>
      <c r="B148" s="12" t="s">
        <v>63</v>
      </c>
      <c r="C148" s="67">
        <f t="shared" si="19"/>
      </c>
      <c r="D148" s="67"/>
      <c r="E148" s="79" t="s">
        <v>9</v>
      </c>
      <c r="F148" s="25">
        <v>32469</v>
      </c>
      <c r="G148" s="117">
        <v>120626</v>
      </c>
      <c r="H148" s="133" t="s">
        <v>64</v>
      </c>
      <c r="I148" s="9"/>
      <c r="J148" s="94">
        <f t="shared" si="17"/>
        <v>2</v>
      </c>
      <c r="K148" s="107"/>
      <c r="L148" s="101">
        <f t="shared" si="20"/>
        <v>1</v>
      </c>
      <c r="M148" s="13">
        <f t="shared" si="18"/>
        <v>1</v>
      </c>
      <c r="N148" s="39"/>
      <c r="O148" s="46"/>
      <c r="P148" s="47"/>
      <c r="Q148" s="48"/>
      <c r="R148" s="46"/>
      <c r="S148" s="47"/>
      <c r="T148" s="62"/>
      <c r="U148" s="46"/>
      <c r="V148" s="47"/>
      <c r="W148" s="48"/>
      <c r="X148" s="46"/>
      <c r="Y148" s="47"/>
      <c r="Z148" s="48"/>
      <c r="AA148" s="46"/>
      <c r="AB148" s="47"/>
      <c r="AC148" s="48"/>
      <c r="AD148" s="46"/>
      <c r="AE148" s="47">
        <v>39</v>
      </c>
      <c r="AF148" s="48">
        <f>IF(AE148=0,0,IF(AE148=1,IF(AD$5&gt;40,48,IF(INT(AD$5/5)-AD$5/5=0,AD$5+MIN(INT(AD$5/5),8),AD$5+1+MIN(INT(AD$5/5),8))),IF(AE148=2,IF(AD$5&gt;40,44,IF(INT(AD$5/8)-AD$5/8=0,AD$5-1+MIN(INT(AD$5/8),5),AD$5+MIN(INT(AD$5/8),5))),IF(AE148=3,IF(AD$5&gt;40,41,IF(INT(AD$5/13)-AD$5/13=0,AD$5-2+MIN(INT(AD$5/13),3),AD$5-1+MIN(INT(AD$5/13),2))),IF(AD$5&gt;40,IF(AE148&gt;40,1,41-AE148),AD$5+1-AE148)))))</f>
        <v>2</v>
      </c>
      <c r="AG148" s="46"/>
      <c r="AH148" s="47"/>
      <c r="AI148" s="62"/>
      <c r="AJ148" s="46"/>
      <c r="AK148" s="47"/>
      <c r="AL148" s="48"/>
    </row>
    <row r="149" spans="1:38" s="10" customFormat="1" ht="12" customHeight="1">
      <c r="A149" s="151"/>
      <c r="B149" s="12" t="s">
        <v>208</v>
      </c>
      <c r="C149" s="67">
        <f t="shared" si="19"/>
      </c>
      <c r="D149" s="67"/>
      <c r="E149" s="13" t="s">
        <v>11</v>
      </c>
      <c r="F149" s="25">
        <v>34826</v>
      </c>
      <c r="G149" s="117">
        <v>134294</v>
      </c>
      <c r="H149" s="13" t="s">
        <v>86</v>
      </c>
      <c r="I149" s="60"/>
      <c r="J149" s="94">
        <f t="shared" si="17"/>
        <v>2</v>
      </c>
      <c r="K149" s="107"/>
      <c r="L149" s="101">
        <f t="shared" si="20"/>
        <v>1</v>
      </c>
      <c r="M149" s="13">
        <f t="shared" si="18"/>
        <v>1</v>
      </c>
      <c r="N149" s="39"/>
      <c r="O149" s="46"/>
      <c r="P149" s="47"/>
      <c r="Q149" s="48"/>
      <c r="R149" s="46"/>
      <c r="S149" s="47"/>
      <c r="T149" s="48"/>
      <c r="U149" s="46"/>
      <c r="V149" s="47">
        <v>39</v>
      </c>
      <c r="W149" s="62">
        <f>IF(V149=0,0,IF(V149=1,IF(U$5&gt;40,48,IF(INT(U$5/5)-U$5/5=0,U$5+MIN(INT(U$5/5),8),U$5+1+MIN(INT(U$5/5),8))),IF(V149=2,IF(U$5&gt;40,44,IF(INT(U$5/8)-U$5/8=0,U$5-1+MIN(INT(U$5/8),5),U$5+MIN(INT(U$5/8),5))),IF(V149=3,IF(U$5&gt;40,41,IF(INT(U$5/13)-U$5/13=0,U$5-2+MIN(INT(U$5/13),3),U$5-1+MIN(INT(U$5/13),2))),IF(U$5&gt;40,IF(V149&gt;40,1,41-V149),U$5+1-V149)))))</f>
        <v>2</v>
      </c>
      <c r="X149" s="46"/>
      <c r="Y149" s="70"/>
      <c r="Z149" s="11"/>
      <c r="AA149" s="46"/>
      <c r="AB149" s="70"/>
      <c r="AC149" s="11"/>
      <c r="AD149" s="46"/>
      <c r="AE149" s="70"/>
      <c r="AF149" s="11"/>
      <c r="AG149" s="46"/>
      <c r="AH149" s="70"/>
      <c r="AI149" s="11"/>
      <c r="AJ149" s="46"/>
      <c r="AK149" s="70"/>
      <c r="AL149" s="11"/>
    </row>
    <row r="150" spans="1:38" s="10" customFormat="1" ht="12" customHeight="1">
      <c r="A150" s="163">
        <f>ROW(A150)-6</f>
        <v>144</v>
      </c>
      <c r="B150" s="150" t="s">
        <v>55</v>
      </c>
      <c r="C150" s="67">
        <f t="shared" si="19"/>
      </c>
      <c r="D150" s="121"/>
      <c r="E150" s="75" t="s">
        <v>3</v>
      </c>
      <c r="F150" s="161">
        <v>31733</v>
      </c>
      <c r="G150" s="117">
        <v>126540</v>
      </c>
      <c r="H150" s="13">
        <v>9049</v>
      </c>
      <c r="I150" s="9"/>
      <c r="J150" s="94">
        <f t="shared" si="17"/>
        <v>1</v>
      </c>
      <c r="K150" s="107"/>
      <c r="L150" s="101">
        <f t="shared" si="20"/>
        <v>1</v>
      </c>
      <c r="M150" s="13">
        <f t="shared" si="18"/>
        <v>1</v>
      </c>
      <c r="N150" s="39"/>
      <c r="O150" s="46"/>
      <c r="P150" s="47">
        <v>24</v>
      </c>
      <c r="Q150" s="48">
        <f>IF(P150=0,0,IF(P150=1,IF(O$5&gt;40,48,IF(INT(O$5/5)-O$5/5=0,O$5+MIN(INT(O$5/5),8),O$5+1+MIN(INT(O$5/5),8))),IF(P150=2,IF(O$5&gt;40,44,IF(INT(O$5/8)-O$5/8=0,O$5-1+MIN(INT(O$5/8),5),O$5+MIN(INT(O$5/8),5))),IF(P150=3,IF(O$5&gt;40,41,IF(INT(O$5/13)-O$5/13=0,O$5-2+MIN(INT(O$5/13),3),O$5-1+MIN(INT(O$5/13),2))),IF(O$5&gt;40,IF(P150&gt;40,1,41-P150),O$5+1-P150)))))</f>
        <v>1</v>
      </c>
      <c r="R150" s="46"/>
      <c r="S150" s="47"/>
      <c r="T150" s="48"/>
      <c r="U150" s="46"/>
      <c r="V150" s="47"/>
      <c r="W150" s="62"/>
      <c r="X150" s="46"/>
      <c r="Y150" s="47"/>
      <c r="Z150" s="48"/>
      <c r="AA150" s="46"/>
      <c r="AB150" s="47"/>
      <c r="AC150" s="48"/>
      <c r="AD150" s="46"/>
      <c r="AE150" s="47"/>
      <c r="AF150" s="48"/>
      <c r="AG150" s="46"/>
      <c r="AH150" s="47"/>
      <c r="AI150" s="11"/>
      <c r="AJ150" s="46"/>
      <c r="AK150" s="47"/>
      <c r="AL150" s="48"/>
    </row>
    <row r="151" spans="1:38" s="10" customFormat="1" ht="12" customHeight="1">
      <c r="A151" s="151"/>
      <c r="B151" s="150" t="s">
        <v>355</v>
      </c>
      <c r="C151" s="67">
        <f t="shared" si="19"/>
      </c>
      <c r="D151" s="121"/>
      <c r="E151" s="75" t="s">
        <v>5</v>
      </c>
      <c r="F151" s="161">
        <v>27473</v>
      </c>
      <c r="G151" s="124">
        <v>165779</v>
      </c>
      <c r="H151" s="13">
        <v>3884</v>
      </c>
      <c r="J151" s="94">
        <f t="shared" si="17"/>
        <v>1</v>
      </c>
      <c r="K151" s="107"/>
      <c r="L151" s="101">
        <f t="shared" si="20"/>
        <v>1</v>
      </c>
      <c r="M151" s="13">
        <f t="shared" si="18"/>
        <v>1</v>
      </c>
      <c r="N151" s="39"/>
      <c r="O151" s="46"/>
      <c r="P151" s="47"/>
      <c r="Q151" s="48"/>
      <c r="R151" s="46"/>
      <c r="S151" s="47"/>
      <c r="T151" s="48"/>
      <c r="U151" s="46"/>
      <c r="V151" s="47"/>
      <c r="W151" s="59"/>
      <c r="X151" s="46"/>
      <c r="Y151" s="47"/>
      <c r="Z151" s="48"/>
      <c r="AA151" s="46"/>
      <c r="AB151" s="47"/>
      <c r="AC151" s="48"/>
      <c r="AD151" s="46"/>
      <c r="AE151" s="47"/>
      <c r="AF151" s="48"/>
      <c r="AG151" s="46"/>
      <c r="AH151" s="47"/>
      <c r="AI151" s="48"/>
      <c r="AJ151" s="46"/>
      <c r="AK151" s="70">
        <v>17</v>
      </c>
      <c r="AL151" s="48">
        <v>1</v>
      </c>
    </row>
    <row r="152" spans="1:38" s="10" customFormat="1" ht="12" customHeight="1">
      <c r="A152" s="151"/>
      <c r="B152" s="7" t="s">
        <v>356</v>
      </c>
      <c r="C152" s="67">
        <f t="shared" si="19"/>
      </c>
      <c r="D152" s="66"/>
      <c r="E152" s="13" t="s">
        <v>5</v>
      </c>
      <c r="F152" s="161">
        <v>34546</v>
      </c>
      <c r="G152" s="124">
        <v>165860</v>
      </c>
      <c r="H152" s="13">
        <v>3886</v>
      </c>
      <c r="J152" s="94">
        <f t="shared" si="17"/>
        <v>1</v>
      </c>
      <c r="K152" s="107"/>
      <c r="L152" s="101">
        <f t="shared" si="20"/>
        <v>1</v>
      </c>
      <c r="M152" s="13">
        <f t="shared" si="18"/>
        <v>1</v>
      </c>
      <c r="N152" s="39"/>
      <c r="O152" s="46"/>
      <c r="P152" s="47"/>
      <c r="Q152" s="48"/>
      <c r="R152" s="46"/>
      <c r="S152" s="47"/>
      <c r="T152" s="48"/>
      <c r="U152" s="46"/>
      <c r="V152" s="47"/>
      <c r="W152" s="11"/>
      <c r="X152" s="46"/>
      <c r="Y152" s="47"/>
      <c r="Z152" s="48"/>
      <c r="AA152" s="46"/>
      <c r="AB152" s="47"/>
      <c r="AC152" s="48"/>
      <c r="AD152" s="46"/>
      <c r="AE152" s="47"/>
      <c r="AF152" s="48"/>
      <c r="AG152" s="46"/>
      <c r="AH152" s="47"/>
      <c r="AI152" s="48"/>
      <c r="AJ152" s="46"/>
      <c r="AK152" s="70">
        <v>17</v>
      </c>
      <c r="AL152" s="48">
        <v>1</v>
      </c>
    </row>
    <row r="153" spans="1:38" s="10" customFormat="1" ht="12" customHeight="1">
      <c r="A153" s="151"/>
      <c r="B153" s="12" t="s">
        <v>331</v>
      </c>
      <c r="C153" s="67">
        <f t="shared" si="19"/>
      </c>
      <c r="D153" s="67"/>
      <c r="E153" s="13" t="s">
        <v>320</v>
      </c>
      <c r="F153" s="19">
        <v>32622</v>
      </c>
      <c r="G153" s="117">
        <v>162658</v>
      </c>
      <c r="H153" s="133" t="s">
        <v>332</v>
      </c>
      <c r="I153" s="9"/>
      <c r="J153" s="94">
        <f t="shared" si="17"/>
        <v>1</v>
      </c>
      <c r="K153" s="107"/>
      <c r="L153" s="101">
        <f t="shared" si="20"/>
        <v>1</v>
      </c>
      <c r="M153" s="13">
        <f t="shared" si="18"/>
        <v>1</v>
      </c>
      <c r="N153" s="39"/>
      <c r="O153" s="46"/>
      <c r="P153" s="47"/>
      <c r="Q153" s="48"/>
      <c r="R153" s="46"/>
      <c r="S153" s="47"/>
      <c r="T153" s="48"/>
      <c r="U153" s="46"/>
      <c r="V153" s="47"/>
      <c r="W153" s="48"/>
      <c r="X153" s="46"/>
      <c r="Y153" s="47"/>
      <c r="Z153" s="48"/>
      <c r="AA153" s="46"/>
      <c r="AB153" s="47"/>
      <c r="AC153" s="48"/>
      <c r="AD153" s="46"/>
      <c r="AE153" s="47">
        <v>46</v>
      </c>
      <c r="AF153" s="62">
        <f>IF(AE153=0,0,IF(AE153=1,IF(AD$5&gt;40,48,IF(INT(AD$5/5)-AD$5/5=0,AD$5+MIN(INT(AD$5/5),8),AD$5+1+MIN(INT(AD$5/5),8))),IF(AE153=2,IF(AD$5&gt;40,44,IF(INT(AD$5/8)-AD$5/8=0,AD$5-1+MIN(INT(AD$5/8),5),AD$5+MIN(INT(AD$5/8),5))),IF(AE153=3,IF(AD$5&gt;40,41,IF(INT(AD$5/13)-AD$5/13=0,AD$5-2+MIN(INT(AD$5/13),3),AD$5-1+MIN(INT(AD$5/13),2))),IF(AD$5&gt;40,IF(AE153&gt;40,1,41-AE153),AD$5+1-AE153)))))</f>
        <v>1</v>
      </c>
      <c r="AG153" s="46"/>
      <c r="AH153" s="47"/>
      <c r="AI153" s="48"/>
      <c r="AJ153" s="46"/>
      <c r="AK153" s="47"/>
      <c r="AL153" s="48"/>
    </row>
    <row r="154" spans="1:38" s="10" customFormat="1" ht="12" customHeight="1">
      <c r="A154" s="151"/>
      <c r="B154" s="12" t="s">
        <v>294</v>
      </c>
      <c r="C154" s="67">
        <f t="shared" si="19"/>
      </c>
      <c r="D154" s="67"/>
      <c r="E154" s="13" t="s">
        <v>268</v>
      </c>
      <c r="F154" s="25">
        <v>29300</v>
      </c>
      <c r="G154" s="117">
        <v>165784</v>
      </c>
      <c r="H154" s="133" t="s">
        <v>293</v>
      </c>
      <c r="J154" s="94">
        <f aca="true" t="shared" si="21" ref="J154:J177">Q154+T154+W154+Z154+AC154+AF154+AI154+AL154</f>
        <v>1</v>
      </c>
      <c r="K154" s="107"/>
      <c r="L154" s="101">
        <f t="shared" si="20"/>
        <v>1</v>
      </c>
      <c r="M154" s="13">
        <f aca="true" t="shared" si="22" ref="M154:M177">COUNT(Q154,T154,W154,Z154,AC154,AF154,AI154,AL154)</f>
        <v>1</v>
      </c>
      <c r="N154" s="39"/>
      <c r="O154" s="46"/>
      <c r="P154" s="47"/>
      <c r="Q154" s="48"/>
      <c r="R154" s="46"/>
      <c r="S154" s="47"/>
      <c r="T154" s="48"/>
      <c r="U154" s="46"/>
      <c r="V154" s="47"/>
      <c r="W154" s="62"/>
      <c r="X154" s="46"/>
      <c r="Y154" s="47"/>
      <c r="Z154" s="48"/>
      <c r="AA154" s="46"/>
      <c r="AB154" s="47">
        <v>27</v>
      </c>
      <c r="AC154" s="48">
        <f>IF(AB154=0,0,IF(AB154=1,IF(AA$5&gt;40,48,IF(INT(AA$5/5)-AA$5/5=0,AA$5+MIN(INT(AA$5/5),8),AA$5+1+MIN(INT(AA$5/5),8))),IF(AB154=2,IF(AA$5&gt;40,44,IF(INT(AA$5/8)-AA$5/8=0,AA$5-1+MIN(INT(AA$5/8),5),AA$5+MIN(INT(AA$5/8),5))),IF(AB154=3,IF(AA$5&gt;40,41,IF(INT(AA$5/13)-AA$5/13=0,AA$5-2+MIN(INT(AA$5/13),3),AA$5-1+MIN(INT(AA$5/13),2))),IF(AA$5&gt;40,IF(AB154&gt;40,1,41-AB154),AA$5+1-AB154)))))</f>
        <v>1</v>
      </c>
      <c r="AD154" s="46"/>
      <c r="AE154" s="47"/>
      <c r="AF154" s="48"/>
      <c r="AG154" s="46"/>
      <c r="AH154" s="47"/>
      <c r="AI154" s="48"/>
      <c r="AJ154" s="46"/>
      <c r="AK154" s="47"/>
      <c r="AL154" s="48"/>
    </row>
    <row r="155" spans="1:38" s="10" customFormat="1" ht="12" customHeight="1">
      <c r="A155" s="151"/>
      <c r="B155" s="99" t="s">
        <v>212</v>
      </c>
      <c r="C155" s="67">
        <f t="shared" si="19"/>
      </c>
      <c r="D155" s="66"/>
      <c r="E155" s="81" t="s">
        <v>34</v>
      </c>
      <c r="F155" s="135">
        <v>36437</v>
      </c>
      <c r="G155" s="127">
        <v>164736</v>
      </c>
      <c r="H155" s="134" t="s">
        <v>211</v>
      </c>
      <c r="I155" s="9"/>
      <c r="J155" s="94">
        <f t="shared" si="21"/>
        <v>1</v>
      </c>
      <c r="K155" s="107"/>
      <c r="L155" s="101">
        <f t="shared" si="20"/>
        <v>1</v>
      </c>
      <c r="M155" s="13">
        <f t="shared" si="22"/>
        <v>1</v>
      </c>
      <c r="N155" s="39"/>
      <c r="O155" s="46"/>
      <c r="P155" s="47"/>
      <c r="Q155" s="48"/>
      <c r="R155" s="46"/>
      <c r="S155" s="47"/>
      <c r="T155" s="48"/>
      <c r="U155" s="46"/>
      <c r="V155" s="47">
        <v>41</v>
      </c>
      <c r="W155" s="48">
        <f>IF(V155=0,0,IF(V155=1,IF(U$5&gt;40,48,IF(INT(U$5/5)-U$5/5=0,U$5+MIN(INT(U$5/5),8),U$5+1+MIN(INT(U$5/5),8))),IF(V155=2,IF(U$5&gt;40,44,IF(INT(U$5/8)-U$5/8=0,U$5-1+MIN(INT(U$5/8),5),U$5+MIN(INT(U$5/8),5))),IF(V155=3,IF(U$5&gt;40,41,IF(INT(U$5/13)-U$5/13=0,U$5-2+MIN(INT(U$5/13),3),U$5-1+MIN(INT(U$5/13),2))),IF(U$5&gt;40,IF(V155&gt;40,1,41-V155),U$5+1-V155)))))</f>
        <v>1</v>
      </c>
      <c r="X155" s="46"/>
      <c r="Y155" s="70"/>
      <c r="Z155" s="11"/>
      <c r="AA155" s="46"/>
      <c r="AB155" s="70"/>
      <c r="AC155" s="11"/>
      <c r="AD155" s="46"/>
      <c r="AE155" s="70"/>
      <c r="AF155" s="11"/>
      <c r="AG155" s="46"/>
      <c r="AH155" s="70"/>
      <c r="AI155" s="11"/>
      <c r="AJ155" s="46"/>
      <c r="AK155" s="70"/>
      <c r="AL155" s="11"/>
    </row>
    <row r="156" spans="1:38" s="10" customFormat="1" ht="12" customHeight="1">
      <c r="A156" s="151"/>
      <c r="B156" s="12" t="s">
        <v>324</v>
      </c>
      <c r="C156" s="67">
        <f t="shared" si="19"/>
      </c>
      <c r="D156" s="67"/>
      <c r="E156" s="13" t="s">
        <v>9</v>
      </c>
      <c r="F156" s="25">
        <v>29122</v>
      </c>
      <c r="G156" s="117">
        <v>139647</v>
      </c>
      <c r="H156" s="133" t="s">
        <v>325</v>
      </c>
      <c r="I156" s="9"/>
      <c r="J156" s="94">
        <f t="shared" si="21"/>
        <v>1</v>
      </c>
      <c r="K156" s="107"/>
      <c r="L156" s="101">
        <f t="shared" si="20"/>
        <v>1</v>
      </c>
      <c r="M156" s="13">
        <f t="shared" si="22"/>
        <v>1</v>
      </c>
      <c r="N156" s="39"/>
      <c r="O156" s="46"/>
      <c r="P156" s="47"/>
      <c r="Q156" s="48"/>
      <c r="R156" s="46"/>
      <c r="S156" s="47"/>
      <c r="T156" s="48"/>
      <c r="U156" s="46"/>
      <c r="V156" s="47"/>
      <c r="W156" s="48"/>
      <c r="X156" s="46"/>
      <c r="Y156" s="47"/>
      <c r="Z156" s="48"/>
      <c r="AA156" s="46"/>
      <c r="AB156" s="47"/>
      <c r="AC156" s="48"/>
      <c r="AD156" s="46"/>
      <c r="AE156" s="47">
        <v>41</v>
      </c>
      <c r="AF156" s="48">
        <f aca="true" t="shared" si="23" ref="AF156:AF162">IF(AE156=0,0,IF(AE156=1,IF(AD$5&gt;40,48,IF(INT(AD$5/5)-AD$5/5=0,AD$5+MIN(INT(AD$5/5),8),AD$5+1+MIN(INT(AD$5/5),8))),IF(AE156=2,IF(AD$5&gt;40,44,IF(INT(AD$5/8)-AD$5/8=0,AD$5-1+MIN(INT(AD$5/8),5),AD$5+MIN(INT(AD$5/8),5))),IF(AE156=3,IF(AD$5&gt;40,41,IF(INT(AD$5/13)-AD$5/13=0,AD$5-2+MIN(INT(AD$5/13),3),AD$5-1+MIN(INT(AD$5/13),2))),IF(AD$5&gt;40,IF(AE156&gt;40,1,41-AE156),AD$5+1-AE156)))))</f>
        <v>1</v>
      </c>
      <c r="AG156" s="46"/>
      <c r="AH156" s="47"/>
      <c r="AI156" s="48"/>
      <c r="AJ156" s="46"/>
      <c r="AK156" s="47"/>
      <c r="AL156" s="48"/>
    </row>
    <row r="157" spans="1:38" s="10" customFormat="1" ht="12" customHeight="1">
      <c r="A157" s="151"/>
      <c r="B157" s="12" t="s">
        <v>338</v>
      </c>
      <c r="C157" s="67">
        <f t="shared" si="19"/>
      </c>
      <c r="D157" s="67"/>
      <c r="E157" s="13" t="s">
        <v>9</v>
      </c>
      <c r="F157" s="25">
        <v>31006</v>
      </c>
      <c r="G157" s="117">
        <v>141554</v>
      </c>
      <c r="H157" s="133" t="s">
        <v>339</v>
      </c>
      <c r="I157" s="9"/>
      <c r="J157" s="94">
        <f t="shared" si="21"/>
        <v>1</v>
      </c>
      <c r="K157" s="107"/>
      <c r="L157" s="101">
        <f t="shared" si="20"/>
        <v>1</v>
      </c>
      <c r="M157" s="13">
        <f t="shared" si="22"/>
        <v>1</v>
      </c>
      <c r="N157" s="39"/>
      <c r="O157" s="46"/>
      <c r="P157" s="47"/>
      <c r="Q157" s="48"/>
      <c r="R157" s="46"/>
      <c r="S157" s="47"/>
      <c r="T157" s="48"/>
      <c r="U157" s="46"/>
      <c r="V157" s="47"/>
      <c r="W157" s="62"/>
      <c r="X157" s="46"/>
      <c r="Y157" s="47"/>
      <c r="Z157" s="48"/>
      <c r="AA157" s="46"/>
      <c r="AB157" s="47"/>
      <c r="AC157" s="48"/>
      <c r="AD157" s="46"/>
      <c r="AE157" s="47">
        <v>50</v>
      </c>
      <c r="AF157" s="48">
        <f t="shared" si="23"/>
        <v>1</v>
      </c>
      <c r="AG157" s="46"/>
      <c r="AH157" s="47"/>
      <c r="AI157" s="48"/>
      <c r="AJ157" s="46"/>
      <c r="AK157" s="47"/>
      <c r="AL157" s="48"/>
    </row>
    <row r="158" spans="1:38" s="10" customFormat="1" ht="12" customHeight="1">
      <c r="A158" s="151"/>
      <c r="B158" s="12" t="s">
        <v>337</v>
      </c>
      <c r="C158" s="67">
        <f t="shared" si="19"/>
      </c>
      <c r="D158" s="67"/>
      <c r="E158" s="13" t="s">
        <v>9</v>
      </c>
      <c r="F158" s="25">
        <v>28922</v>
      </c>
      <c r="G158" s="117">
        <v>123072</v>
      </c>
      <c r="H158" s="133" t="s">
        <v>336</v>
      </c>
      <c r="I158" s="9"/>
      <c r="J158" s="94">
        <f t="shared" si="21"/>
        <v>1</v>
      </c>
      <c r="K158" s="107"/>
      <c r="L158" s="101">
        <f t="shared" si="20"/>
        <v>1</v>
      </c>
      <c r="M158" s="13">
        <f t="shared" si="22"/>
        <v>1</v>
      </c>
      <c r="N158" s="39"/>
      <c r="O158" s="46"/>
      <c r="P158" s="47"/>
      <c r="Q158" s="48"/>
      <c r="R158" s="46"/>
      <c r="S158" s="47"/>
      <c r="T158" s="48"/>
      <c r="U158" s="46"/>
      <c r="V158" s="47"/>
      <c r="W158" s="48"/>
      <c r="X158" s="46"/>
      <c r="Y158" s="47"/>
      <c r="Z158" s="48"/>
      <c r="AA158" s="46"/>
      <c r="AB158" s="47"/>
      <c r="AC158" s="48"/>
      <c r="AD158" s="46"/>
      <c r="AE158" s="47">
        <v>49</v>
      </c>
      <c r="AF158" s="48">
        <f t="shared" si="23"/>
        <v>1</v>
      </c>
      <c r="AG158" s="46"/>
      <c r="AH158" s="47"/>
      <c r="AI158" s="48"/>
      <c r="AJ158" s="46"/>
      <c r="AK158" s="47"/>
      <c r="AL158" s="48"/>
    </row>
    <row r="159" spans="1:38" s="10" customFormat="1" ht="12" customHeight="1">
      <c r="A159" s="151"/>
      <c r="B159" s="12" t="s">
        <v>335</v>
      </c>
      <c r="C159" s="67">
        <f t="shared" si="19"/>
      </c>
      <c r="D159" s="67"/>
      <c r="E159" s="13" t="s">
        <v>9</v>
      </c>
      <c r="F159" s="25">
        <v>29933</v>
      </c>
      <c r="G159" s="117">
        <v>120778</v>
      </c>
      <c r="H159" s="133" t="s">
        <v>62</v>
      </c>
      <c r="I159" s="9"/>
      <c r="J159" s="94">
        <f t="shared" si="21"/>
        <v>1</v>
      </c>
      <c r="K159" s="107"/>
      <c r="L159" s="101">
        <f t="shared" si="20"/>
        <v>1</v>
      </c>
      <c r="M159" s="13">
        <f t="shared" si="22"/>
        <v>1</v>
      </c>
      <c r="N159" s="39"/>
      <c r="O159" s="46"/>
      <c r="P159" s="47"/>
      <c r="Q159" s="48"/>
      <c r="R159" s="46"/>
      <c r="S159" s="47"/>
      <c r="T159" s="48"/>
      <c r="U159" s="46"/>
      <c r="V159" s="47"/>
      <c r="W159" s="48"/>
      <c r="X159" s="46"/>
      <c r="Y159" s="47"/>
      <c r="Z159" s="48"/>
      <c r="AA159" s="46"/>
      <c r="AB159" s="47"/>
      <c r="AC159" s="48"/>
      <c r="AD159" s="46"/>
      <c r="AE159" s="47">
        <v>48</v>
      </c>
      <c r="AF159" s="48">
        <f t="shared" si="23"/>
        <v>1</v>
      </c>
      <c r="AG159" s="46"/>
      <c r="AH159" s="47"/>
      <c r="AI159" s="48"/>
      <c r="AJ159" s="46"/>
      <c r="AK159" s="47"/>
      <c r="AL159" s="48"/>
    </row>
    <row r="160" spans="1:38" s="10" customFormat="1" ht="12" customHeight="1">
      <c r="A160" s="151"/>
      <c r="B160" s="12" t="s">
        <v>334</v>
      </c>
      <c r="C160" s="67">
        <f t="shared" si="19"/>
      </c>
      <c r="D160" s="67"/>
      <c r="E160" s="13" t="s">
        <v>9</v>
      </c>
      <c r="F160" s="25">
        <v>31163</v>
      </c>
      <c r="G160" s="117">
        <v>163077</v>
      </c>
      <c r="H160" s="133" t="s">
        <v>333</v>
      </c>
      <c r="I160" s="9"/>
      <c r="J160" s="94">
        <f t="shared" si="21"/>
        <v>1</v>
      </c>
      <c r="K160" s="107"/>
      <c r="L160" s="101">
        <f t="shared" si="20"/>
        <v>1</v>
      </c>
      <c r="M160" s="13">
        <f t="shared" si="22"/>
        <v>1</v>
      </c>
      <c r="N160" s="39"/>
      <c r="O160" s="46"/>
      <c r="P160" s="47"/>
      <c r="Q160" s="48"/>
      <c r="R160" s="46"/>
      <c r="S160" s="47"/>
      <c r="T160" s="48"/>
      <c r="U160" s="46"/>
      <c r="V160" s="47"/>
      <c r="W160" s="48"/>
      <c r="X160" s="46"/>
      <c r="Y160" s="47"/>
      <c r="Z160" s="48"/>
      <c r="AA160" s="46"/>
      <c r="AB160" s="47"/>
      <c r="AC160" s="48"/>
      <c r="AD160" s="46"/>
      <c r="AE160" s="47">
        <v>47</v>
      </c>
      <c r="AF160" s="48">
        <f t="shared" si="23"/>
        <v>1</v>
      </c>
      <c r="AG160" s="46"/>
      <c r="AH160" s="47"/>
      <c r="AI160" s="48"/>
      <c r="AJ160" s="46"/>
      <c r="AK160" s="47"/>
      <c r="AL160" s="48"/>
    </row>
    <row r="161" spans="1:38" s="10" customFormat="1" ht="12" customHeight="1">
      <c r="A161" s="151"/>
      <c r="B161" s="12" t="s">
        <v>341</v>
      </c>
      <c r="C161" s="67">
        <f t="shared" si="19"/>
      </c>
      <c r="D161" s="67"/>
      <c r="E161" s="13" t="s">
        <v>9</v>
      </c>
      <c r="F161" s="25">
        <v>31459</v>
      </c>
      <c r="G161" s="117">
        <v>163078</v>
      </c>
      <c r="H161" s="133" t="s">
        <v>340</v>
      </c>
      <c r="I161" s="9"/>
      <c r="J161" s="94">
        <f t="shared" si="21"/>
        <v>1</v>
      </c>
      <c r="K161" s="107"/>
      <c r="L161" s="101">
        <f t="shared" si="20"/>
        <v>1</v>
      </c>
      <c r="M161" s="13">
        <f t="shared" si="22"/>
        <v>1</v>
      </c>
      <c r="N161" s="39"/>
      <c r="O161" s="46"/>
      <c r="P161" s="47"/>
      <c r="Q161" s="48"/>
      <c r="R161" s="46"/>
      <c r="S161" s="47"/>
      <c r="T161" s="48"/>
      <c r="U161" s="46"/>
      <c r="V161" s="47"/>
      <c r="W161" s="48"/>
      <c r="X161" s="46"/>
      <c r="Y161" s="47"/>
      <c r="Z161" s="48"/>
      <c r="AA161" s="46"/>
      <c r="AB161" s="47"/>
      <c r="AC161" s="48"/>
      <c r="AD161" s="46"/>
      <c r="AE161" s="47">
        <v>51</v>
      </c>
      <c r="AF161" s="48">
        <f t="shared" si="23"/>
        <v>1</v>
      </c>
      <c r="AG161" s="46"/>
      <c r="AH161" s="47"/>
      <c r="AI161" s="48"/>
      <c r="AJ161" s="46"/>
      <c r="AK161" s="47"/>
      <c r="AL161" s="48"/>
    </row>
    <row r="162" spans="1:38" s="10" customFormat="1" ht="12" customHeight="1">
      <c r="A162" s="151"/>
      <c r="B162" s="152" t="s">
        <v>329</v>
      </c>
      <c r="C162" s="67" t="str">
        <f t="shared" si="19"/>
        <v>Jun</v>
      </c>
      <c r="D162" s="142"/>
      <c r="E162" s="75" t="s">
        <v>9</v>
      </c>
      <c r="F162" s="25" t="s">
        <v>328</v>
      </c>
      <c r="G162" s="117">
        <v>163079</v>
      </c>
      <c r="H162" s="133" t="s">
        <v>330</v>
      </c>
      <c r="I162" s="9"/>
      <c r="J162" s="94">
        <f t="shared" si="21"/>
        <v>1</v>
      </c>
      <c r="K162" s="107"/>
      <c r="L162" s="101">
        <f t="shared" si="20"/>
        <v>1</v>
      </c>
      <c r="M162" s="13">
        <f t="shared" si="22"/>
        <v>1</v>
      </c>
      <c r="N162" s="39"/>
      <c r="O162" s="46"/>
      <c r="P162" s="47"/>
      <c r="Q162" s="48"/>
      <c r="R162" s="46"/>
      <c r="S162" s="47"/>
      <c r="T162" s="48"/>
      <c r="U162" s="46"/>
      <c r="V162" s="47"/>
      <c r="W162" s="62"/>
      <c r="X162" s="46"/>
      <c r="Y162" s="47"/>
      <c r="Z162" s="48"/>
      <c r="AA162" s="46"/>
      <c r="AB162" s="47"/>
      <c r="AC162" s="48"/>
      <c r="AD162" s="46"/>
      <c r="AE162" s="47">
        <v>45</v>
      </c>
      <c r="AF162" s="48">
        <f t="shared" si="23"/>
        <v>1</v>
      </c>
      <c r="AG162" s="46"/>
      <c r="AH162" s="47"/>
      <c r="AI162" s="48"/>
      <c r="AJ162" s="46"/>
      <c r="AK162" s="47"/>
      <c r="AL162" s="48"/>
    </row>
    <row r="163" spans="1:38" s="10" customFormat="1" ht="12" customHeight="1">
      <c r="A163" s="151"/>
      <c r="B163" s="147" t="s">
        <v>104</v>
      </c>
      <c r="C163" s="67">
        <f t="shared" si="19"/>
      </c>
      <c r="D163" s="143"/>
      <c r="E163" s="75" t="s">
        <v>16</v>
      </c>
      <c r="F163" s="25">
        <v>30364</v>
      </c>
      <c r="G163" s="122">
        <v>137315</v>
      </c>
      <c r="H163" s="13" t="s">
        <v>105</v>
      </c>
      <c r="I163" s="9"/>
      <c r="J163" s="94">
        <f t="shared" si="21"/>
        <v>1</v>
      </c>
      <c r="K163" s="107"/>
      <c r="L163" s="101">
        <f t="shared" si="20"/>
        <v>1</v>
      </c>
      <c r="M163" s="13">
        <f t="shared" si="22"/>
        <v>1</v>
      </c>
      <c r="N163" s="39"/>
      <c r="O163" s="46"/>
      <c r="P163" s="47"/>
      <c r="Q163" s="48"/>
      <c r="R163" s="46"/>
      <c r="S163" s="47"/>
      <c r="T163" s="48"/>
      <c r="U163" s="46"/>
      <c r="V163" s="47">
        <v>45</v>
      </c>
      <c r="W163" s="48">
        <f aca="true" t="shared" si="24" ref="W163:W175">IF(V163=0,0,IF(V163=1,IF(U$5&gt;40,48,IF(INT(U$5/5)-U$5/5=0,U$5+MIN(INT(U$5/5),8),U$5+1+MIN(INT(U$5/5),8))),IF(V163=2,IF(U$5&gt;40,44,IF(INT(U$5/8)-U$5/8=0,U$5-1+MIN(INT(U$5/8),5),U$5+MIN(INT(U$5/8),5))),IF(V163=3,IF(U$5&gt;40,41,IF(INT(U$5/13)-U$5/13=0,U$5-2+MIN(INT(U$5/13),3),U$5-1+MIN(INT(U$5/13),2))),IF(U$5&gt;40,IF(V163&gt;40,1,41-V163),U$5+1-V163)))))</f>
        <v>1</v>
      </c>
      <c r="X163" s="46"/>
      <c r="Y163" s="47"/>
      <c r="Z163" s="48"/>
      <c r="AA163" s="46"/>
      <c r="AB163" s="47"/>
      <c r="AC163" s="48"/>
      <c r="AD163" s="46"/>
      <c r="AE163" s="47"/>
      <c r="AF163" s="48"/>
      <c r="AG163" s="46"/>
      <c r="AH163" s="47"/>
      <c r="AI163" s="48"/>
      <c r="AJ163" s="46"/>
      <c r="AK163" s="47"/>
      <c r="AL163" s="48"/>
    </row>
    <row r="164" spans="1:38" s="10" customFormat="1" ht="12" customHeight="1">
      <c r="A164" s="151"/>
      <c r="B164" s="147" t="s">
        <v>96</v>
      </c>
      <c r="C164" s="67">
        <f t="shared" si="19"/>
      </c>
      <c r="D164" s="143"/>
      <c r="E164" s="75" t="s">
        <v>16</v>
      </c>
      <c r="F164" s="25">
        <v>28948</v>
      </c>
      <c r="G164" s="122">
        <v>136693</v>
      </c>
      <c r="H164" s="13" t="s">
        <v>103</v>
      </c>
      <c r="I164" s="9"/>
      <c r="J164" s="94">
        <f t="shared" si="21"/>
        <v>1</v>
      </c>
      <c r="K164" s="107"/>
      <c r="L164" s="101">
        <f t="shared" si="20"/>
        <v>1</v>
      </c>
      <c r="M164" s="13">
        <f t="shared" si="22"/>
        <v>1</v>
      </c>
      <c r="N164" s="39"/>
      <c r="O164" s="46"/>
      <c r="P164" s="47"/>
      <c r="Q164" s="48"/>
      <c r="R164" s="46"/>
      <c r="S164" s="47"/>
      <c r="T164" s="48"/>
      <c r="U164" s="46"/>
      <c r="V164" s="47">
        <v>48</v>
      </c>
      <c r="W164" s="48">
        <f t="shared" si="24"/>
        <v>1</v>
      </c>
      <c r="X164" s="46"/>
      <c r="Y164" s="47"/>
      <c r="Z164" s="48"/>
      <c r="AA164" s="46"/>
      <c r="AB164" s="47"/>
      <c r="AC164" s="48"/>
      <c r="AD164" s="46"/>
      <c r="AE164" s="47"/>
      <c r="AF164" s="48"/>
      <c r="AG164" s="46"/>
      <c r="AH164" s="47"/>
      <c r="AI164" s="48"/>
      <c r="AJ164" s="46"/>
      <c r="AK164" s="47"/>
      <c r="AL164" s="48"/>
    </row>
    <row r="165" spans="1:38" s="10" customFormat="1" ht="12" customHeight="1">
      <c r="A165" s="151"/>
      <c r="B165" s="157" t="s">
        <v>224</v>
      </c>
      <c r="C165" s="67">
        <f t="shared" si="19"/>
      </c>
      <c r="D165" s="143"/>
      <c r="E165" s="75" t="s">
        <v>11</v>
      </c>
      <c r="F165" s="25">
        <v>29236</v>
      </c>
      <c r="G165" s="122">
        <v>136924</v>
      </c>
      <c r="H165" s="13" t="s">
        <v>100</v>
      </c>
      <c r="I165" s="6"/>
      <c r="J165" s="94">
        <f t="shared" si="21"/>
        <v>1</v>
      </c>
      <c r="K165" s="107"/>
      <c r="L165" s="101">
        <f t="shared" si="20"/>
        <v>1</v>
      </c>
      <c r="M165" s="13">
        <f t="shared" si="22"/>
        <v>1</v>
      </c>
      <c r="N165" s="39"/>
      <c r="O165" s="46"/>
      <c r="P165" s="47"/>
      <c r="Q165" s="48"/>
      <c r="R165" s="46"/>
      <c r="S165" s="47"/>
      <c r="T165" s="48"/>
      <c r="U165" s="46"/>
      <c r="V165" s="47">
        <v>50</v>
      </c>
      <c r="W165" s="62">
        <f t="shared" si="24"/>
        <v>1</v>
      </c>
      <c r="X165" s="46"/>
      <c r="Y165" s="47"/>
      <c r="Z165" s="48"/>
      <c r="AA165" s="46"/>
      <c r="AB165" s="47"/>
      <c r="AC165" s="48"/>
      <c r="AD165" s="46"/>
      <c r="AE165" s="47"/>
      <c r="AF165" s="48"/>
      <c r="AG165" s="46"/>
      <c r="AH165" s="47"/>
      <c r="AI165" s="48"/>
      <c r="AJ165" s="46"/>
      <c r="AK165" s="47"/>
      <c r="AL165" s="48"/>
    </row>
    <row r="166" spans="1:38" s="10" customFormat="1" ht="12" customHeight="1">
      <c r="A166" s="151"/>
      <c r="B166" s="152" t="s">
        <v>220</v>
      </c>
      <c r="C166" s="67" t="str">
        <f aca="true" t="shared" si="25" ref="C166:C177">IF(F166&gt;37986,"Jun","")</f>
        <v>Jun</v>
      </c>
      <c r="D166" s="142"/>
      <c r="E166" s="75" t="s">
        <v>11</v>
      </c>
      <c r="F166" s="25">
        <v>38296</v>
      </c>
      <c r="G166" s="117">
        <v>164984</v>
      </c>
      <c r="H166" s="13" t="s">
        <v>221</v>
      </c>
      <c r="I166" s="60"/>
      <c r="J166" s="94">
        <f t="shared" si="21"/>
        <v>1</v>
      </c>
      <c r="K166" s="107"/>
      <c r="L166" s="101">
        <f aca="true" t="shared" si="26" ref="L166:L177">COUNTA(P166,S166,V166,Y166,AB166,AE166,AH166,AK166)</f>
        <v>1</v>
      </c>
      <c r="M166" s="13">
        <f t="shared" si="22"/>
        <v>1</v>
      </c>
      <c r="N166" s="39"/>
      <c r="O166" s="46"/>
      <c r="P166" s="47"/>
      <c r="Q166" s="48"/>
      <c r="R166" s="46"/>
      <c r="S166" s="47"/>
      <c r="T166" s="48"/>
      <c r="U166" s="46"/>
      <c r="V166" s="47">
        <v>47</v>
      </c>
      <c r="W166" s="48">
        <f t="shared" si="24"/>
        <v>1</v>
      </c>
      <c r="X166" s="46"/>
      <c r="Y166" s="70"/>
      <c r="Z166" s="11"/>
      <c r="AA166" s="46"/>
      <c r="AB166" s="70"/>
      <c r="AC166" s="11"/>
      <c r="AD166" s="46"/>
      <c r="AE166" s="70"/>
      <c r="AF166" s="11"/>
      <c r="AG166" s="46"/>
      <c r="AH166" s="70"/>
      <c r="AI166" s="11"/>
      <c r="AJ166" s="46"/>
      <c r="AK166" s="70"/>
      <c r="AL166" s="11"/>
    </row>
    <row r="167" spans="1:38" s="10" customFormat="1" ht="12" customHeight="1">
      <c r="A167" s="151"/>
      <c r="B167" s="152" t="s">
        <v>70</v>
      </c>
      <c r="C167" s="67" t="str">
        <f t="shared" si="25"/>
        <v>Jun</v>
      </c>
      <c r="D167" s="142"/>
      <c r="E167" s="75" t="s">
        <v>11</v>
      </c>
      <c r="F167" s="25">
        <v>38012</v>
      </c>
      <c r="G167" s="117">
        <v>164992</v>
      </c>
      <c r="H167" s="13" t="s">
        <v>217</v>
      </c>
      <c r="I167" s="60"/>
      <c r="J167" s="94">
        <f t="shared" si="21"/>
        <v>1</v>
      </c>
      <c r="K167" s="107"/>
      <c r="L167" s="101">
        <f t="shared" si="26"/>
        <v>1</v>
      </c>
      <c r="M167" s="13">
        <f t="shared" si="22"/>
        <v>1</v>
      </c>
      <c r="N167" s="39"/>
      <c r="O167" s="46"/>
      <c r="P167" s="47"/>
      <c r="Q167" s="48"/>
      <c r="R167" s="46"/>
      <c r="S167" s="47"/>
      <c r="T167" s="48"/>
      <c r="U167" s="46"/>
      <c r="V167" s="47">
        <v>44</v>
      </c>
      <c r="W167" s="48">
        <f t="shared" si="24"/>
        <v>1</v>
      </c>
      <c r="X167" s="46"/>
      <c r="Y167" s="70"/>
      <c r="Z167" s="11"/>
      <c r="AA167" s="46"/>
      <c r="AB167" s="70"/>
      <c r="AC167" s="11"/>
      <c r="AD167" s="46"/>
      <c r="AE167" s="70"/>
      <c r="AF167" s="11"/>
      <c r="AG167" s="46"/>
      <c r="AH167" s="70"/>
      <c r="AI167" s="11"/>
      <c r="AJ167" s="46"/>
      <c r="AK167" s="70"/>
      <c r="AL167" s="11"/>
    </row>
    <row r="168" spans="1:38" s="10" customFormat="1" ht="12" customHeight="1">
      <c r="A168" s="151"/>
      <c r="B168" s="112" t="s">
        <v>209</v>
      </c>
      <c r="C168" s="67" t="str">
        <f t="shared" si="25"/>
        <v>Jun</v>
      </c>
      <c r="D168" s="69"/>
      <c r="E168" s="79" t="s">
        <v>11</v>
      </c>
      <c r="F168" s="25">
        <v>39223</v>
      </c>
      <c r="G168" s="122">
        <v>164987</v>
      </c>
      <c r="H168" s="13" t="s">
        <v>210</v>
      </c>
      <c r="I168" s="6"/>
      <c r="J168" s="94">
        <f t="shared" si="21"/>
        <v>1</v>
      </c>
      <c r="K168" s="107"/>
      <c r="L168" s="101">
        <f t="shared" si="26"/>
        <v>1</v>
      </c>
      <c r="M168" s="13">
        <f t="shared" si="22"/>
        <v>1</v>
      </c>
      <c r="N168" s="39"/>
      <c r="O168" s="46"/>
      <c r="P168" s="47"/>
      <c r="Q168" s="48"/>
      <c r="R168" s="46"/>
      <c r="S168" s="47"/>
      <c r="T168" s="48"/>
      <c r="U168" s="46"/>
      <c r="V168" s="47">
        <v>40</v>
      </c>
      <c r="W168" s="48">
        <f t="shared" si="24"/>
        <v>1</v>
      </c>
      <c r="X168" s="46"/>
      <c r="Y168" s="47"/>
      <c r="Z168" s="48"/>
      <c r="AA168" s="46"/>
      <c r="AB168" s="47"/>
      <c r="AC168" s="48"/>
      <c r="AD168" s="46"/>
      <c r="AE168" s="47"/>
      <c r="AF168" s="48"/>
      <c r="AG168" s="46"/>
      <c r="AH168" s="47"/>
      <c r="AI168" s="48"/>
      <c r="AJ168" s="46"/>
      <c r="AK168" s="47"/>
      <c r="AL168" s="48"/>
    </row>
    <row r="169" spans="1:38" s="10" customFormat="1" ht="12" customHeight="1">
      <c r="A169" s="151"/>
      <c r="B169" s="141" t="s">
        <v>215</v>
      </c>
      <c r="C169" s="67" t="str">
        <f t="shared" si="25"/>
        <v>Jun</v>
      </c>
      <c r="D169" s="121"/>
      <c r="E169" s="146" t="s">
        <v>11</v>
      </c>
      <c r="F169" s="135">
        <v>39888</v>
      </c>
      <c r="G169" s="127">
        <v>164991</v>
      </c>
      <c r="H169" s="13" t="s">
        <v>216</v>
      </c>
      <c r="I169" s="9"/>
      <c r="J169" s="94">
        <f t="shared" si="21"/>
        <v>1</v>
      </c>
      <c r="K169" s="107"/>
      <c r="L169" s="101">
        <f t="shared" si="26"/>
        <v>1</v>
      </c>
      <c r="M169" s="13">
        <f t="shared" si="22"/>
        <v>1</v>
      </c>
      <c r="N169" s="39"/>
      <c r="O169" s="46"/>
      <c r="P169" s="47"/>
      <c r="Q169" s="48"/>
      <c r="R169" s="46"/>
      <c r="S169" s="47"/>
      <c r="T169" s="48"/>
      <c r="U169" s="46"/>
      <c r="V169" s="47">
        <v>43</v>
      </c>
      <c r="W169" s="48">
        <f t="shared" si="24"/>
        <v>1</v>
      </c>
      <c r="X169" s="46"/>
      <c r="Y169" s="70"/>
      <c r="Z169" s="11"/>
      <c r="AA169" s="46"/>
      <c r="AB169" s="70"/>
      <c r="AC169" s="11"/>
      <c r="AD169" s="46"/>
      <c r="AE169" s="70"/>
      <c r="AF169" s="11"/>
      <c r="AG169" s="46"/>
      <c r="AH169" s="70"/>
      <c r="AI169" s="11"/>
      <c r="AJ169" s="46"/>
      <c r="AK169" s="70"/>
      <c r="AL169" s="11"/>
    </row>
    <row r="170" spans="1:38" s="10" customFormat="1" ht="12" customHeight="1">
      <c r="A170" s="151"/>
      <c r="B170" s="157" t="s">
        <v>229</v>
      </c>
      <c r="C170" s="67" t="str">
        <f t="shared" si="25"/>
        <v>Jun</v>
      </c>
      <c r="D170" s="143"/>
      <c r="E170" s="75" t="s">
        <v>11</v>
      </c>
      <c r="F170" s="25">
        <v>38804</v>
      </c>
      <c r="G170" s="122">
        <v>164977</v>
      </c>
      <c r="H170" s="13" t="s">
        <v>230</v>
      </c>
      <c r="I170" s="6"/>
      <c r="J170" s="94">
        <f t="shared" si="21"/>
        <v>1</v>
      </c>
      <c r="K170" s="107"/>
      <c r="L170" s="101">
        <f t="shared" si="26"/>
        <v>1</v>
      </c>
      <c r="M170" s="13">
        <f t="shared" si="22"/>
        <v>1</v>
      </c>
      <c r="N170" s="39"/>
      <c r="O170" s="46"/>
      <c r="P170" s="47"/>
      <c r="Q170" s="48"/>
      <c r="R170" s="46"/>
      <c r="S170" s="47"/>
      <c r="T170" s="48"/>
      <c r="U170" s="46"/>
      <c r="V170" s="47">
        <v>53</v>
      </c>
      <c r="W170" s="62">
        <f t="shared" si="24"/>
        <v>1</v>
      </c>
      <c r="X170" s="46"/>
      <c r="Y170" s="47"/>
      <c r="Z170" s="48"/>
      <c r="AA170" s="46"/>
      <c r="AB170" s="47"/>
      <c r="AC170" s="48"/>
      <c r="AD170" s="46"/>
      <c r="AE170" s="47"/>
      <c r="AF170" s="48"/>
      <c r="AG170" s="46"/>
      <c r="AH170" s="47"/>
      <c r="AI170" s="48"/>
      <c r="AJ170" s="46"/>
      <c r="AK170" s="47"/>
      <c r="AL170" s="48"/>
    </row>
    <row r="171" spans="1:38" s="10" customFormat="1" ht="12" customHeight="1">
      <c r="A171" s="151"/>
      <c r="B171" s="141" t="s">
        <v>213</v>
      </c>
      <c r="C171" s="67" t="str">
        <f t="shared" si="25"/>
        <v>Jun</v>
      </c>
      <c r="D171" s="121"/>
      <c r="E171" s="146" t="s">
        <v>11</v>
      </c>
      <c r="F171" s="135">
        <v>38996</v>
      </c>
      <c r="G171" s="127">
        <v>164978</v>
      </c>
      <c r="H171" s="13" t="s">
        <v>214</v>
      </c>
      <c r="I171" s="9"/>
      <c r="J171" s="94">
        <f t="shared" si="21"/>
        <v>1</v>
      </c>
      <c r="K171" s="107"/>
      <c r="L171" s="101">
        <f t="shared" si="26"/>
        <v>1</v>
      </c>
      <c r="M171" s="13">
        <f t="shared" si="22"/>
        <v>1</v>
      </c>
      <c r="N171" s="39"/>
      <c r="O171" s="46"/>
      <c r="P171" s="47"/>
      <c r="Q171" s="48"/>
      <c r="R171" s="46"/>
      <c r="S171" s="47"/>
      <c r="T171" s="48"/>
      <c r="U171" s="46"/>
      <c r="V171" s="47">
        <v>42</v>
      </c>
      <c r="W171" s="62">
        <f t="shared" si="24"/>
        <v>1</v>
      </c>
      <c r="X171" s="46"/>
      <c r="Y171" s="70"/>
      <c r="Z171" s="11"/>
      <c r="AA171" s="46"/>
      <c r="AB171" s="70"/>
      <c r="AC171" s="11"/>
      <c r="AD171" s="46"/>
      <c r="AE171" s="70"/>
      <c r="AF171" s="11"/>
      <c r="AG171" s="46"/>
      <c r="AH171" s="70"/>
      <c r="AI171" s="11"/>
      <c r="AJ171" s="46"/>
      <c r="AK171" s="70"/>
      <c r="AL171" s="11"/>
    </row>
    <row r="172" spans="1:38" s="10" customFormat="1" ht="12" customHeight="1">
      <c r="A172" s="151"/>
      <c r="B172" s="112" t="s">
        <v>227</v>
      </c>
      <c r="C172" s="67" t="str">
        <f t="shared" si="25"/>
        <v>Jun</v>
      </c>
      <c r="D172" s="149"/>
      <c r="E172" s="79" t="s">
        <v>11</v>
      </c>
      <c r="F172" s="25">
        <v>38769</v>
      </c>
      <c r="G172" s="122">
        <v>164975</v>
      </c>
      <c r="H172" s="13" t="s">
        <v>228</v>
      </c>
      <c r="I172" s="6"/>
      <c r="J172" s="94">
        <f t="shared" si="21"/>
        <v>1</v>
      </c>
      <c r="K172" s="107"/>
      <c r="L172" s="101">
        <f t="shared" si="26"/>
        <v>1</v>
      </c>
      <c r="M172" s="13">
        <f t="shared" si="22"/>
        <v>1</v>
      </c>
      <c r="N172" s="39"/>
      <c r="O172" s="46"/>
      <c r="P172" s="47"/>
      <c r="Q172" s="48"/>
      <c r="R172" s="46"/>
      <c r="S172" s="47"/>
      <c r="T172" s="48"/>
      <c r="U172" s="46"/>
      <c r="V172" s="47">
        <v>52</v>
      </c>
      <c r="W172" s="48">
        <f t="shared" si="24"/>
        <v>1</v>
      </c>
      <c r="X172" s="46"/>
      <c r="Y172" s="47"/>
      <c r="Z172" s="48"/>
      <c r="AA172" s="46"/>
      <c r="AB172" s="47"/>
      <c r="AC172" s="48"/>
      <c r="AD172" s="46"/>
      <c r="AE172" s="47"/>
      <c r="AF172" s="48"/>
      <c r="AG172" s="46"/>
      <c r="AH172" s="47"/>
      <c r="AI172" s="48"/>
      <c r="AJ172" s="46"/>
      <c r="AK172" s="47"/>
      <c r="AL172" s="48"/>
    </row>
    <row r="173" spans="1:38" s="10" customFormat="1" ht="12" customHeight="1">
      <c r="A173" s="151"/>
      <c r="B173" s="152" t="s">
        <v>222</v>
      </c>
      <c r="C173" s="67" t="str">
        <f t="shared" si="25"/>
        <v>Jun</v>
      </c>
      <c r="D173" s="142"/>
      <c r="E173" s="75" t="s">
        <v>11</v>
      </c>
      <c r="F173" s="25">
        <v>39000</v>
      </c>
      <c r="G173" s="117">
        <v>164985</v>
      </c>
      <c r="H173" s="13" t="s">
        <v>223</v>
      </c>
      <c r="I173" s="60"/>
      <c r="J173" s="94">
        <f t="shared" si="21"/>
        <v>1</v>
      </c>
      <c r="K173" s="107"/>
      <c r="L173" s="101">
        <f t="shared" si="26"/>
        <v>1</v>
      </c>
      <c r="M173" s="13">
        <f t="shared" si="22"/>
        <v>1</v>
      </c>
      <c r="N173" s="39"/>
      <c r="O173" s="46"/>
      <c r="P173" s="47"/>
      <c r="Q173" s="48"/>
      <c r="R173" s="46"/>
      <c r="S173" s="47"/>
      <c r="T173" s="48"/>
      <c r="U173" s="46"/>
      <c r="V173" s="47">
        <v>49</v>
      </c>
      <c r="W173" s="48">
        <f t="shared" si="24"/>
        <v>1</v>
      </c>
      <c r="X173" s="46"/>
      <c r="Y173" s="70"/>
      <c r="Z173" s="11"/>
      <c r="AA173" s="46"/>
      <c r="AB173" s="70"/>
      <c r="AC173" s="11"/>
      <c r="AD173" s="46"/>
      <c r="AE173" s="70"/>
      <c r="AF173" s="11"/>
      <c r="AG173" s="46"/>
      <c r="AH173" s="70"/>
      <c r="AI173" s="11"/>
      <c r="AJ173" s="46"/>
      <c r="AK173" s="70"/>
      <c r="AL173" s="11"/>
    </row>
    <row r="174" spans="1:38" s="10" customFormat="1" ht="12" customHeight="1">
      <c r="A174" s="151"/>
      <c r="B174" s="157" t="s">
        <v>225</v>
      </c>
      <c r="C174" s="67" t="str">
        <f t="shared" si="25"/>
        <v>Jun</v>
      </c>
      <c r="D174" s="143"/>
      <c r="E174" s="75" t="s">
        <v>11</v>
      </c>
      <c r="F174" s="25">
        <v>38984</v>
      </c>
      <c r="G174" s="122">
        <v>164993</v>
      </c>
      <c r="H174" s="13" t="s">
        <v>226</v>
      </c>
      <c r="I174" s="6"/>
      <c r="J174" s="94">
        <f t="shared" si="21"/>
        <v>1</v>
      </c>
      <c r="K174" s="107"/>
      <c r="L174" s="101">
        <f t="shared" si="26"/>
        <v>1</v>
      </c>
      <c r="M174" s="13">
        <f t="shared" si="22"/>
        <v>1</v>
      </c>
      <c r="N174" s="39"/>
      <c r="O174" s="46"/>
      <c r="P174" s="47"/>
      <c r="Q174" s="48"/>
      <c r="R174" s="46"/>
      <c r="S174" s="47"/>
      <c r="T174" s="48"/>
      <c r="U174" s="46"/>
      <c r="V174" s="47">
        <v>51</v>
      </c>
      <c r="W174" s="48">
        <f t="shared" si="24"/>
        <v>1</v>
      </c>
      <c r="X174" s="46"/>
      <c r="Y174" s="47"/>
      <c r="Z174" s="48"/>
      <c r="AA174" s="46"/>
      <c r="AB174" s="47"/>
      <c r="AC174" s="48"/>
      <c r="AD174" s="46"/>
      <c r="AE174" s="47"/>
      <c r="AF174" s="48"/>
      <c r="AG174" s="46"/>
      <c r="AH174" s="47"/>
      <c r="AI174" s="48"/>
      <c r="AJ174" s="46"/>
      <c r="AK174" s="47"/>
      <c r="AL174" s="48"/>
    </row>
    <row r="175" spans="1:38" s="10" customFormat="1" ht="12" customHeight="1">
      <c r="A175" s="151"/>
      <c r="B175" s="152" t="s">
        <v>218</v>
      </c>
      <c r="C175" s="67" t="str">
        <f t="shared" si="25"/>
        <v>Jun</v>
      </c>
      <c r="D175" s="142"/>
      <c r="E175" s="75" t="s">
        <v>11</v>
      </c>
      <c r="F175" s="25">
        <v>38125</v>
      </c>
      <c r="G175" s="117">
        <v>164990</v>
      </c>
      <c r="H175" s="13" t="s">
        <v>219</v>
      </c>
      <c r="I175" s="60"/>
      <c r="J175" s="94">
        <f t="shared" si="21"/>
        <v>1</v>
      </c>
      <c r="K175" s="107"/>
      <c r="L175" s="101">
        <f t="shared" si="26"/>
        <v>1</v>
      </c>
      <c r="M175" s="13">
        <f t="shared" si="22"/>
        <v>1</v>
      </c>
      <c r="N175" s="39"/>
      <c r="O175" s="46"/>
      <c r="P175" s="47"/>
      <c r="Q175" s="48"/>
      <c r="R175" s="46"/>
      <c r="S175" s="47"/>
      <c r="T175" s="48"/>
      <c r="U175" s="46"/>
      <c r="V175" s="47">
        <v>46</v>
      </c>
      <c r="W175" s="48">
        <f t="shared" si="24"/>
        <v>1</v>
      </c>
      <c r="X175" s="46"/>
      <c r="Y175" s="70"/>
      <c r="Z175" s="11"/>
      <c r="AA175" s="46"/>
      <c r="AB175" s="70"/>
      <c r="AC175" s="11"/>
      <c r="AD175" s="46"/>
      <c r="AE175" s="70"/>
      <c r="AF175" s="11"/>
      <c r="AG175" s="46"/>
      <c r="AH175" s="70"/>
      <c r="AI175" s="11"/>
      <c r="AJ175" s="46"/>
      <c r="AK175" s="70"/>
      <c r="AL175" s="11"/>
    </row>
    <row r="176" spans="1:38" s="10" customFormat="1" ht="12" customHeight="1">
      <c r="A176" s="151"/>
      <c r="B176" s="152" t="s">
        <v>30</v>
      </c>
      <c r="C176" s="67">
        <f t="shared" si="25"/>
      </c>
      <c r="D176" s="142"/>
      <c r="E176" s="75" t="s">
        <v>19</v>
      </c>
      <c r="F176" s="25">
        <v>32407</v>
      </c>
      <c r="G176" s="117">
        <v>114572</v>
      </c>
      <c r="H176" s="13" t="s">
        <v>31</v>
      </c>
      <c r="I176" s="60"/>
      <c r="J176" s="94">
        <f t="shared" si="21"/>
        <v>1</v>
      </c>
      <c r="K176" s="107"/>
      <c r="L176" s="101">
        <f t="shared" si="26"/>
        <v>1</v>
      </c>
      <c r="M176" s="13">
        <f t="shared" si="22"/>
        <v>1</v>
      </c>
      <c r="N176" s="39"/>
      <c r="O176" s="46"/>
      <c r="P176" s="47"/>
      <c r="Q176" s="48"/>
      <c r="R176" s="46"/>
      <c r="S176" s="47"/>
      <c r="T176" s="11"/>
      <c r="U176" s="46"/>
      <c r="V176" s="47"/>
      <c r="W176" s="62"/>
      <c r="X176" s="46"/>
      <c r="Y176" s="47"/>
      <c r="Z176" s="48"/>
      <c r="AA176" s="46"/>
      <c r="AB176" s="47"/>
      <c r="AC176" s="48"/>
      <c r="AD176" s="46"/>
      <c r="AE176" s="47"/>
      <c r="AF176" s="48"/>
      <c r="AG176" s="46"/>
      <c r="AH176" s="47">
        <v>20</v>
      </c>
      <c r="AI176" s="48">
        <f>IF(AH176=0,0,IF(AH176=1,IF(AG$5&gt;40,48,IF(INT(AG$5/5)-AG$5/5=0,AG$5+MIN(INT(AG$5/5),8),AG$5+1+MIN(INT(AG$5/5),8))),IF(AH176=2,IF(AG$5&gt;40,44,IF(INT(AG$5/8)-AG$5/8=0,AG$5-1+MIN(INT(AG$5/8),5),AG$5+MIN(INT(AG$5/8),5))),IF(AH176=3,IF(AG$5&gt;40,41,IF(INT(AG$5/13)-AG$5/13=0,AG$5-2+MIN(INT(AG$5/13),3),AG$5-1+MIN(INT(AG$5/13),2))),IF(AG$5&gt;40,IF(AH176&gt;40,1,41-AH176),AG$5+1-AH176)))))</f>
        <v>1</v>
      </c>
      <c r="AJ176" s="46"/>
      <c r="AK176" s="47"/>
      <c r="AL176" s="48"/>
    </row>
    <row r="177" spans="1:38" s="10" customFormat="1" ht="12" customHeight="1">
      <c r="A177" s="151"/>
      <c r="B177" s="148" t="s">
        <v>85</v>
      </c>
      <c r="C177" s="67">
        <f t="shared" si="25"/>
      </c>
      <c r="D177" s="143"/>
      <c r="E177" s="75" t="s">
        <v>95</v>
      </c>
      <c r="F177" s="25">
        <v>29020</v>
      </c>
      <c r="G177" s="128">
        <v>133599</v>
      </c>
      <c r="H177" s="13" t="s">
        <v>153</v>
      </c>
      <c r="J177" s="94">
        <f t="shared" si="21"/>
        <v>1</v>
      </c>
      <c r="K177" s="107"/>
      <c r="L177" s="101">
        <f t="shared" si="26"/>
        <v>1</v>
      </c>
      <c r="M177" s="13">
        <f t="shared" si="22"/>
        <v>1</v>
      </c>
      <c r="N177" s="39"/>
      <c r="O177" s="46"/>
      <c r="P177" s="47"/>
      <c r="Q177" s="48"/>
      <c r="R177" s="46"/>
      <c r="S177" s="47">
        <v>24</v>
      </c>
      <c r="T177" s="48">
        <f>IF(S177=0,0,IF(S177=1,IF(R$5&gt;40,48,IF(INT(R$5/5)-R$5/5=0,R$5+MIN(INT(R$5/5),8),R$5+1+MIN(INT(R$5/5),8))),IF(S177=2,IF(R$5&gt;40,44,IF(INT(R$5/8)-R$5/8=0,R$5-1+MIN(INT(R$5/8),5),R$5+MIN(INT(R$5/8),5))),IF(S177=3,IF(R$5&gt;40,41,IF(INT(R$5/13)-R$5/13=0,R$5-2+MIN(INT(R$5/13),3),R$5-1+MIN(INT(R$5/13),2))),IF(R$5&gt;40,IF(S177&gt;40,1,41-S177),R$5+1-S177)))))</f>
        <v>1</v>
      </c>
      <c r="U177" s="46"/>
      <c r="V177" s="47"/>
      <c r="W177" s="48"/>
      <c r="X177" s="46"/>
      <c r="Y177" s="47"/>
      <c r="Z177" s="48"/>
      <c r="AA177" s="46"/>
      <c r="AB177" s="47"/>
      <c r="AC177" s="48"/>
      <c r="AD177" s="46"/>
      <c r="AE177" s="47"/>
      <c r="AF177" s="48"/>
      <c r="AG177" s="46"/>
      <c r="AH177" s="47"/>
      <c r="AI177" s="48"/>
      <c r="AJ177" s="46"/>
      <c r="AK177" s="47"/>
      <c r="AL177" s="48"/>
    </row>
    <row r="178" spans="1:38" s="10" customFormat="1" ht="12" customHeight="1">
      <c r="A178" s="23"/>
      <c r="B178" s="52"/>
      <c r="C178" s="78"/>
      <c r="D178" s="78"/>
      <c r="E178" s="53"/>
      <c r="F178" s="34"/>
      <c r="G178" s="53"/>
      <c r="H178" s="130"/>
      <c r="I178" s="54"/>
      <c r="J178" s="55"/>
      <c r="K178" s="107"/>
      <c r="L178" s="14"/>
      <c r="M178" s="14"/>
      <c r="N178" s="54"/>
      <c r="O178" s="57"/>
      <c r="P178" s="56"/>
      <c r="Q178" s="56"/>
      <c r="R178" s="57"/>
      <c r="S178" s="56"/>
      <c r="T178" s="56"/>
      <c r="U178" s="57"/>
      <c r="V178" s="56"/>
      <c r="W178" s="56"/>
      <c r="X178" s="57"/>
      <c r="Y178" s="56"/>
      <c r="Z178" s="56"/>
      <c r="AA178" s="57"/>
      <c r="AB178" s="56"/>
      <c r="AC178" s="56"/>
      <c r="AD178" s="57"/>
      <c r="AE178" s="56"/>
      <c r="AF178" s="56"/>
      <c r="AG178" s="57"/>
      <c r="AH178" s="56"/>
      <c r="AI178" s="56"/>
      <c r="AJ178" s="57"/>
      <c r="AK178" s="56"/>
      <c r="AL178" s="56"/>
    </row>
    <row r="179" spans="1:38" s="10" customFormat="1" ht="13.5">
      <c r="A179" s="23"/>
      <c r="B179" s="52"/>
      <c r="C179" s="78"/>
      <c r="D179" s="78"/>
      <c r="E179" s="53"/>
      <c r="F179" s="34"/>
      <c r="G179" s="53"/>
      <c r="H179" s="130"/>
      <c r="I179" s="54"/>
      <c r="J179" s="55"/>
      <c r="K179" s="107"/>
      <c r="L179" s="14"/>
      <c r="M179" s="14"/>
      <c r="N179" s="54"/>
      <c r="O179" s="57"/>
      <c r="P179" s="56"/>
      <c r="Q179" s="56"/>
      <c r="R179" s="57"/>
      <c r="S179" s="56"/>
      <c r="T179" s="56"/>
      <c r="U179" s="57"/>
      <c r="V179" s="56"/>
      <c r="W179" s="56"/>
      <c r="X179" s="57"/>
      <c r="Y179" s="56"/>
      <c r="Z179" s="56"/>
      <c r="AA179" s="57"/>
      <c r="AB179" s="56"/>
      <c r="AC179" s="56"/>
      <c r="AD179" s="57"/>
      <c r="AE179" s="56"/>
      <c r="AF179" s="56"/>
      <c r="AG179" s="57"/>
      <c r="AH179" s="56"/>
      <c r="AI179" s="56"/>
      <c r="AJ179" s="57"/>
      <c r="AK179" s="56"/>
      <c r="AL179" s="56"/>
    </row>
    <row r="180" spans="1:38" s="10" customFormat="1" ht="13.5">
      <c r="A180" s="23"/>
      <c r="B180" s="52"/>
      <c r="C180" s="78"/>
      <c r="D180" s="78"/>
      <c r="E180" s="53"/>
      <c r="F180" s="58"/>
      <c r="G180" s="53"/>
      <c r="H180" s="130"/>
      <c r="I180" s="54"/>
      <c r="J180" s="55"/>
      <c r="K180" s="107"/>
      <c r="L180" s="14"/>
      <c r="M180" s="14"/>
      <c r="N180" s="54"/>
      <c r="O180" s="57"/>
      <c r="P180" s="56"/>
      <c r="Q180" s="56"/>
      <c r="R180" s="57"/>
      <c r="S180" s="56"/>
      <c r="T180" s="56"/>
      <c r="U180" s="57"/>
      <c r="V180" s="56"/>
      <c r="W180" s="56"/>
      <c r="X180" s="57"/>
      <c r="Y180" s="56"/>
      <c r="Z180" s="56"/>
      <c r="AA180" s="57"/>
      <c r="AB180" s="56"/>
      <c r="AC180" s="56"/>
      <c r="AD180" s="57"/>
      <c r="AE180" s="56"/>
      <c r="AF180" s="56"/>
      <c r="AG180" s="57"/>
      <c r="AH180" s="56"/>
      <c r="AI180" s="56"/>
      <c r="AJ180" s="57"/>
      <c r="AK180" s="56"/>
      <c r="AL180" s="56"/>
    </row>
    <row r="181" spans="1:36" s="10" customFormat="1" ht="13.5">
      <c r="A181" s="23"/>
      <c r="B181" s="52"/>
      <c r="C181" s="78"/>
      <c r="D181" s="78"/>
      <c r="E181" s="53"/>
      <c r="F181" s="58"/>
      <c r="G181" s="53"/>
      <c r="H181" s="130"/>
      <c r="I181" s="54"/>
      <c r="J181" s="55"/>
      <c r="K181" s="107"/>
      <c r="L181" s="14"/>
      <c r="M181" s="14"/>
      <c r="N181" s="54"/>
      <c r="O181" s="56"/>
      <c r="R181" s="56"/>
      <c r="U181" s="56"/>
      <c r="X181" s="56"/>
      <c r="AA181" s="56"/>
      <c r="AD181" s="56"/>
      <c r="AG181" s="56"/>
      <c r="AJ181" s="56"/>
    </row>
    <row r="182" spans="1:36" s="10" customFormat="1" ht="13.5">
      <c r="A182" s="23"/>
      <c r="B182" s="52"/>
      <c r="C182" s="78"/>
      <c r="D182" s="78"/>
      <c r="E182" s="53"/>
      <c r="F182" s="58"/>
      <c r="G182" s="53"/>
      <c r="H182" s="130"/>
      <c r="I182" s="54"/>
      <c r="J182" s="55"/>
      <c r="K182" s="107"/>
      <c r="L182" s="14"/>
      <c r="M182" s="14"/>
      <c r="N182" s="54"/>
      <c r="O182" s="56"/>
      <c r="R182" s="56"/>
      <c r="U182" s="56"/>
      <c r="X182" s="56"/>
      <c r="AA182" s="56"/>
      <c r="AD182" s="56"/>
      <c r="AG182" s="56"/>
      <c r="AJ182" s="56"/>
    </row>
    <row r="183" spans="1:36" s="10" customFormat="1" ht="13.5">
      <c r="A183" s="23"/>
      <c r="B183" s="52"/>
      <c r="C183" s="78"/>
      <c r="D183" s="78"/>
      <c r="E183" s="53"/>
      <c r="F183" s="58"/>
      <c r="G183" s="53"/>
      <c r="H183" s="130"/>
      <c r="I183" s="54"/>
      <c r="J183" s="55"/>
      <c r="K183" s="107"/>
      <c r="L183" s="14"/>
      <c r="M183" s="14"/>
      <c r="N183" s="54"/>
      <c r="O183" s="56"/>
      <c r="R183" s="56"/>
      <c r="U183" s="56"/>
      <c r="X183" s="56"/>
      <c r="AA183" s="56"/>
      <c r="AD183" s="56"/>
      <c r="AG183" s="56"/>
      <c r="AJ183" s="56"/>
    </row>
    <row r="184" spans="1:38" s="10" customFormat="1" ht="13.5">
      <c r="A184" s="23"/>
      <c r="B184" s="52"/>
      <c r="C184" s="78"/>
      <c r="D184" s="78"/>
      <c r="E184" s="53"/>
      <c r="F184" s="58"/>
      <c r="G184" s="53"/>
      <c r="H184" s="130"/>
      <c r="I184" s="54"/>
      <c r="J184" s="55"/>
      <c r="K184" s="107"/>
      <c r="L184" s="14"/>
      <c r="M184" s="14"/>
      <c r="N184" s="54"/>
      <c r="O184" s="57"/>
      <c r="P184" s="56"/>
      <c r="Q184" s="56"/>
      <c r="R184" s="57"/>
      <c r="S184" s="56"/>
      <c r="T184" s="56"/>
      <c r="U184" s="57"/>
      <c r="V184" s="56"/>
      <c r="W184" s="56"/>
      <c r="X184" s="57"/>
      <c r="Y184" s="56"/>
      <c r="Z184" s="56"/>
      <c r="AA184" s="57"/>
      <c r="AB184" s="56"/>
      <c r="AC184" s="56"/>
      <c r="AD184" s="57"/>
      <c r="AE184" s="56"/>
      <c r="AF184" s="56"/>
      <c r="AG184" s="57"/>
      <c r="AH184" s="56"/>
      <c r="AI184" s="56"/>
      <c r="AJ184" s="57"/>
      <c r="AK184" s="56"/>
      <c r="AL184" s="56"/>
    </row>
    <row r="185" spans="1:38" s="10" customFormat="1" ht="13.5">
      <c r="A185" s="23"/>
      <c r="B185" s="52"/>
      <c r="C185" s="78"/>
      <c r="D185" s="78"/>
      <c r="E185" s="53"/>
      <c r="F185" s="58"/>
      <c r="G185" s="53"/>
      <c r="H185" s="130"/>
      <c r="I185" s="54"/>
      <c r="J185" s="55"/>
      <c r="K185" s="107"/>
      <c r="L185" s="14"/>
      <c r="M185" s="14"/>
      <c r="N185" s="54"/>
      <c r="O185" s="57"/>
      <c r="P185" s="56"/>
      <c r="Q185" s="56"/>
      <c r="R185" s="57"/>
      <c r="S185" s="56"/>
      <c r="T185" s="56"/>
      <c r="U185" s="57"/>
      <c r="V185" s="56"/>
      <c r="W185" s="56"/>
      <c r="X185" s="57"/>
      <c r="Y185" s="56"/>
      <c r="Z185" s="56"/>
      <c r="AA185" s="57"/>
      <c r="AB185" s="56"/>
      <c r="AC185" s="56"/>
      <c r="AD185" s="57"/>
      <c r="AE185" s="56"/>
      <c r="AF185" s="56"/>
      <c r="AG185" s="57"/>
      <c r="AH185" s="56"/>
      <c r="AI185" s="56"/>
      <c r="AJ185" s="57"/>
      <c r="AK185" s="56"/>
      <c r="AL185" s="56"/>
    </row>
    <row r="186" spans="1:38" s="10" customFormat="1" ht="13.5">
      <c r="A186" s="23"/>
      <c r="B186" s="52"/>
      <c r="C186" s="78"/>
      <c r="D186" s="78"/>
      <c r="E186" s="53"/>
      <c r="F186" s="58"/>
      <c r="G186" s="53"/>
      <c r="H186" s="130"/>
      <c r="I186" s="54"/>
      <c r="J186" s="55"/>
      <c r="K186" s="107"/>
      <c r="L186" s="14"/>
      <c r="M186" s="14"/>
      <c r="N186" s="54"/>
      <c r="O186" s="57"/>
      <c r="P186" s="56"/>
      <c r="Q186" s="56"/>
      <c r="R186" s="57"/>
      <c r="S186" s="56"/>
      <c r="T186" s="56"/>
      <c r="U186" s="57"/>
      <c r="V186" s="56"/>
      <c r="W186" s="56"/>
      <c r="X186" s="57"/>
      <c r="Y186" s="56"/>
      <c r="Z186" s="56"/>
      <c r="AA186" s="57"/>
      <c r="AB186" s="56"/>
      <c r="AC186" s="56"/>
      <c r="AD186" s="57"/>
      <c r="AE186" s="56"/>
      <c r="AF186" s="56"/>
      <c r="AG186" s="57"/>
      <c r="AH186" s="56"/>
      <c r="AI186" s="56"/>
      <c r="AJ186" s="57"/>
      <c r="AK186" s="56"/>
      <c r="AL186" s="56"/>
    </row>
    <row r="187" spans="1:38" s="10" customFormat="1" ht="13.5">
      <c r="A187" s="23"/>
      <c r="B187" s="52"/>
      <c r="C187" s="78"/>
      <c r="D187" s="78"/>
      <c r="E187" s="53"/>
      <c r="F187" s="58"/>
      <c r="G187" s="53"/>
      <c r="H187" s="130"/>
      <c r="I187" s="54"/>
      <c r="J187" s="55"/>
      <c r="K187" s="107"/>
      <c r="L187" s="14"/>
      <c r="M187" s="14"/>
      <c r="N187" s="54"/>
      <c r="O187" s="57"/>
      <c r="P187" s="56"/>
      <c r="Q187" s="56"/>
      <c r="R187" s="57"/>
      <c r="S187" s="56"/>
      <c r="T187" s="56"/>
      <c r="U187" s="57"/>
      <c r="V187" s="56"/>
      <c r="W187" s="56"/>
      <c r="X187" s="57"/>
      <c r="Y187" s="56"/>
      <c r="Z187" s="56"/>
      <c r="AA187" s="57"/>
      <c r="AB187" s="56"/>
      <c r="AC187" s="56"/>
      <c r="AD187" s="57"/>
      <c r="AE187" s="56"/>
      <c r="AF187" s="56"/>
      <c r="AG187" s="57"/>
      <c r="AH187" s="56"/>
      <c r="AI187" s="56"/>
      <c r="AJ187" s="57"/>
      <c r="AK187" s="56"/>
      <c r="AL187" s="56"/>
    </row>
    <row r="188" spans="15:38" ht="13.5">
      <c r="O188" s="51"/>
      <c r="Q188" s="50"/>
      <c r="R188" s="51"/>
      <c r="T188" s="50"/>
      <c r="U188" s="51"/>
      <c r="W188" s="50"/>
      <c r="X188" s="51"/>
      <c r="Z188" s="50"/>
      <c r="AA188" s="51"/>
      <c r="AC188" s="50"/>
      <c r="AD188" s="51"/>
      <c r="AF188" s="50"/>
      <c r="AG188" s="51"/>
      <c r="AI188" s="50"/>
      <c r="AJ188" s="51"/>
      <c r="AL188" s="50"/>
    </row>
  </sheetData>
  <sheetProtection/>
  <mergeCells count="23">
    <mergeCell ref="B6:E6"/>
    <mergeCell ref="G2:G4"/>
    <mergeCell ref="H2:H4"/>
    <mergeCell ref="L2:M3"/>
    <mergeCell ref="R2:T2"/>
    <mergeCell ref="B5:E5"/>
    <mergeCell ref="F2:F4"/>
    <mergeCell ref="J2:J4"/>
    <mergeCell ref="O2:Q2"/>
    <mergeCell ref="U2:W2"/>
    <mergeCell ref="AA3:AC3"/>
    <mergeCell ref="R3:T3"/>
    <mergeCell ref="U3:W3"/>
    <mergeCell ref="O3:Q3"/>
    <mergeCell ref="AD2:AF2"/>
    <mergeCell ref="AA2:AC2"/>
    <mergeCell ref="AD3:AF3"/>
    <mergeCell ref="AJ2:AL2"/>
    <mergeCell ref="AJ3:AL3"/>
    <mergeCell ref="X2:Z2"/>
    <mergeCell ref="X3:Z3"/>
    <mergeCell ref="AG2:AI2"/>
    <mergeCell ref="AG3:AI3"/>
  </mergeCells>
  <printOptions horizontalCentered="1"/>
  <pageMargins left="0.196850393700787" right="0.196850393700787" top="0.196850393700787" bottom="0.590551181102362" header="0.31496062992126" footer="0.31496062992126"/>
  <pageSetup orientation="portrait" paperSize="9" scale="50"/>
  <headerFooter alignWithMargins="0">
    <oddFooter>&amp;CPage &amp;P</oddFooter>
  </headerFooter>
  <rowBreaks count="1" manualBreakCount="1">
    <brk id="126" max="255" man="1"/>
  </rowBreaks>
  <ignoredErrors>
    <ignoredError sqref="J9:M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Microsoft Office User</cp:lastModifiedBy>
  <cp:lastPrinted>2019-12-19T17:05:15Z</cp:lastPrinted>
  <dcterms:created xsi:type="dcterms:W3CDTF">2000-10-31T17:32:43Z</dcterms:created>
  <dcterms:modified xsi:type="dcterms:W3CDTF">2022-11-10T07:48:05Z</dcterms:modified>
  <cp:category/>
  <cp:version/>
  <cp:contentType/>
  <cp:contentStatus/>
</cp:coreProperties>
</file>